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CLC\Downloads\"/>
    </mc:Choice>
  </mc:AlternateContent>
  <xr:revisionPtr revIDLastSave="0" documentId="13_ncr:1_{E91D59B6-78E3-4CD0-A015-38AE1055D466}" xr6:coauthVersionLast="46" xr6:coauthVersionMax="46" xr10:uidLastSave="{00000000-0000-0000-0000-000000000000}"/>
  <bookViews>
    <workbookView xWindow="-120" yWindow="-120" windowWidth="29040" windowHeight="15840" xr2:uid="{00000000-000D-0000-FFFF-FFFF00000000}"/>
  </bookViews>
  <sheets>
    <sheet name="List1" sheetId="1" r:id="rId1"/>
    <sheet name="Lis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 l="1"/>
  <c r="L4" i="1" l="1"/>
  <c r="I26" i="1"/>
  <c r="I27" i="1"/>
  <c r="L7" i="1" l="1"/>
  <c r="I16" i="1" l="1"/>
  <c r="I12" i="1"/>
  <c r="I25" i="1" l="1"/>
  <c r="L25" i="1" s="1"/>
  <c r="I24" i="1"/>
  <c r="I23" i="1"/>
  <c r="I22" i="1"/>
  <c r="I21" i="1" l="1"/>
  <c r="L21" i="1" s="1"/>
  <c r="I20" i="1"/>
  <c r="I19" i="1"/>
  <c r="I17" i="1"/>
  <c r="I14" i="1"/>
  <c r="I13" i="1" l="1"/>
  <c r="I11" i="1" l="1"/>
  <c r="I10" i="1"/>
  <c r="L10" i="1" s="1"/>
  <c r="I9" i="1"/>
  <c r="I8" i="1"/>
  <c r="I2" i="1" l="1"/>
  <c r="I4" i="1"/>
  <c r="L29" i="1" l="1"/>
  <c r="I29" i="1"/>
</calcChain>
</file>

<file path=xl/sharedStrings.xml><?xml version="1.0" encoding="utf-8"?>
<sst xmlns="http://schemas.openxmlformats.org/spreadsheetml/2006/main" count="136" uniqueCount="122">
  <si>
    <t>Autor</t>
  </si>
  <si>
    <t>Žadatel</t>
  </si>
  <si>
    <t>Akce</t>
  </si>
  <si>
    <t>Termín</t>
  </si>
  <si>
    <t>Země</t>
  </si>
  <si>
    <t xml:space="preserve">alokovaná částka </t>
  </si>
  <si>
    <t>Email</t>
  </si>
  <si>
    <t>Kurz k 30.8., (EUR 25, 92)</t>
  </si>
  <si>
    <t>kurz k 31.10. 25,510</t>
  </si>
  <si>
    <t xml:space="preserve">požadovaná částka  </t>
  </si>
  <si>
    <t>Radek Malý, Marek Toman</t>
  </si>
  <si>
    <t>Český klub Zürich</t>
  </si>
  <si>
    <t>Představení a prodej knih Radka Malého (Atlas bytostí) a Marka Tomana (Chvály oportunismu), divadelní představení divadla Čučka s interaktivní dílnou pro děti (Cukrárna u Šilhavého Jima) na  Festivalu Českého Klubu Zürich 2021.</t>
  </si>
  <si>
    <t>Švýcarsko</t>
  </si>
  <si>
    <t>Sylva Fischerová, Josef Hrdlička, Stanislav Komárek, Pavel Novotný</t>
  </si>
  <si>
    <t>Universität Wien, Institut für Slawistik (Anne Hultsch)</t>
  </si>
  <si>
    <t>Rakousko</t>
  </si>
  <si>
    <t>Bianca Bellová</t>
  </si>
  <si>
    <t>Leidykla “Sofoklis”, UAB</t>
  </si>
  <si>
    <t>Litva</t>
  </si>
  <si>
    <t>International Vilnius Book Fair 2021 - prezentace knihy Jezero B. Bellové</t>
  </si>
  <si>
    <t xml:space="preserve">„Wissenschaftler*innen als Dichter*innen / Dichter*innen als Wissenschaftler*innen“ (Vědci jako básníci / básníci jako vědci). Minifestival, na kterém vystupují čeští básníci (Sylva Fischerová, Josef Hrdlička, Stanislav Komárek, Pavel Novotný) ve dvojfunkci - mají jak číst ze svých básnických děl, tak i mít přednášku o předmětu svého vědeckého bádání, aby se následně mohla rozvíjet debata o tom, jak se obě sféry vlastní tvorby navzájem prolínají, oplodňují, překážejí, podmiňují atd.  </t>
  </si>
  <si>
    <t>Slovensko</t>
  </si>
  <si>
    <t xml:space="preserve">Radka Denemarková, Pavel Kosatík, Rene Kubášek, Petra Procházková, Saša Uhlová, Michael Žantovský
</t>
  </si>
  <si>
    <t>Stowarzyszenie Kultura na Granicy</t>
  </si>
  <si>
    <t>Polsko</t>
  </si>
  <si>
    <t>Literatura na hranici / Visegrád non-fiction (Literatura na Granicy / Wyszehrad non-fiction) je mezinárodní projekt, založený na myšlence vzájemného seznamování se s literaturou a mezikulturním dialogu. Projekt spočívá v prezentaci polské, české, slovenské a maďarské literatury (v roce 2021 půjde o literaturu non-fiction).</t>
  </si>
  <si>
    <t>20. – 25. 8. 2021</t>
  </si>
  <si>
    <t>6. – 9. 5. 2021</t>
  </si>
  <si>
    <t>10. – 11. 6. 2021</t>
  </si>
  <si>
    <t>18. 4. 2021 (případný přesun na 28. – 29. 8. nebo 4. – 5.9. 2021)</t>
  </si>
  <si>
    <t xml:space="preserve">Petr Stančík </t>
  </si>
  <si>
    <t>T. G. Masaryk Czech School</t>
  </si>
  <si>
    <t xml:space="preserve">Představení tvorby Petra Stančíka  česko-americkému publiku, 
setkání autora se studenty  bohemistiky na University of Chicago, realizace workshopu s Galinou Miklínovou pro žáky české školy. 
</t>
  </si>
  <si>
    <t>USA</t>
  </si>
  <si>
    <t xml:space="preserve">22.-27. září 2021 </t>
  </si>
  <si>
    <t xml:space="preserve">Jiří Dvořák, Marie Štumpfová </t>
  </si>
  <si>
    <t>10. – 13. 6. 2021</t>
  </si>
  <si>
    <t xml:space="preserve">Maďarsko </t>
  </si>
  <si>
    <t xml:space="preserve">Účast Jiřího Dvořáka, Marie Štumpfové na Týdnu knihy a Dnů
dětské knihy v Budapešti, vedení workshopu pro širokou a odbornou veřejnost. </t>
  </si>
  <si>
    <t xml:space="preserve">Csirimojó // Szláv Textus Egyesület </t>
  </si>
  <si>
    <t xml:space="preserve">Účast Ivety Merglové, Taťany Rubášové a Jindřicha Janíčka na Mezinarodním  komiksovém festivalu v Budapešti. </t>
  </si>
  <si>
    <t>2. – 5. 9. 2021</t>
  </si>
  <si>
    <t xml:space="preserve"> Iveta Merglová, Taťana Rubášová, Jindřich Janíček</t>
  </si>
  <si>
    <t>Účast Martiny Kinské na festivalovém projektu Ein Stück: Tschechien: Nachlese 2021 / Kus: Česka: Druhá sklizeň 2021.</t>
  </si>
  <si>
    <t xml:space="preserve">Drama Panorama </t>
  </si>
  <si>
    <t xml:space="preserve">Martina Kinská </t>
  </si>
  <si>
    <t xml:space="preserve">Německo </t>
  </si>
  <si>
    <t xml:space="preserve">5. – 12. 6. 2021 </t>
  </si>
  <si>
    <t xml:space="preserve">Jaroslav Rudiš </t>
  </si>
  <si>
    <t xml:space="preserve">Kulturverein Art </t>
  </si>
  <si>
    <t xml:space="preserve">Účast Jaroslava Rudiše na festivalu Vienna meets Prague. </t>
  </si>
  <si>
    <t xml:space="preserve">Rakousko </t>
  </si>
  <si>
    <t xml:space="preserve">Jan Novák </t>
  </si>
  <si>
    <t>Szépírók Társasága – Society of Hungarian Authors</t>
  </si>
  <si>
    <t xml:space="preserve">Představení tvorby Jana Nováka maďarskému publiku.  </t>
  </si>
  <si>
    <t>České centrum Athény</t>
  </si>
  <si>
    <t>Alena Mornštajnová</t>
  </si>
  <si>
    <t>Prezentace románu “Hana” Aleny Mornštajnové, který byl vydán v řeckém překladu nakladatelstvı́m Alexandria v řı́jnu r. 2020. Akce se autorka osobně zúčastnı́ a bude ji moderovat překladatel knihy Konstantinos Tsivos.</t>
  </si>
  <si>
    <t>28.-29. 9. 2021</t>
  </si>
  <si>
    <t>Řecko</t>
  </si>
  <si>
    <t>Marek Šindelka</t>
  </si>
  <si>
    <t>České centrum Brusel</t>
  </si>
  <si>
    <t>6. – 16. 5. 2021 (přesný termı́n tbc)</t>
  </si>
  <si>
    <t>Belgie</t>
  </si>
  <si>
    <t>Prezentace komiksu Svatá Barbora Marka Šindelky na Mezinárodním literárním veletrhu v Bruselu</t>
  </si>
  <si>
    <t>Jaroslav Rudiš, Jaromı́r Švejdı́k</t>
  </si>
  <si>
    <t>České centrum Budapešť</t>
  </si>
  <si>
    <t>Účast Českého centra Budapešť na populárnı́m
Mezinárodnı́m festivalu komiksu v Budapešti. Prezentovaným dı́lem je komiks Alois Nebel autorů Jaroslava Rudiše (text) a Jaromı́ra Švejdı́ka
(ilustrace) v překladu bohemistky Flóry Peťovské. Oba autoři se zúčastnı́ maďarského křtu knihy osobně.</t>
  </si>
  <si>
    <t>5. 9. – 7. 9. 2021</t>
  </si>
  <si>
    <t>Jaromı́r Typlt</t>
  </si>
  <si>
    <t>České centrum Bukurešť</t>
  </si>
  <si>
    <t>3.- 10. 5 2021</t>
  </si>
  <si>
    <t>Rumunsko</t>
  </si>
  <si>
    <t>Uvedení autorského výboru v rumunštině Jaromíra Typlta na Mezinárodním festivalu poezie v Bukurešti + 2 autorská čtení v Jasech a Sighisoaře</t>
  </si>
  <si>
    <t>Radka Denemarková</t>
  </si>
  <si>
    <t>České centrum Kyjev</t>
  </si>
  <si>
    <t>Účast Radky Denemarkové na Mezinárodním festivalu Knižní Arzenál (diskuse o zastoupení žen v historii a kultuře Ukrajiny a České republiky, prezentace Аntologie současné české povídky)</t>
  </si>
  <si>
    <t>26. - 30. 5. 2021</t>
  </si>
  <si>
    <t>Ukrajina</t>
  </si>
  <si>
    <t>Ondřej Kavalír, Vojtěch Mašek, Karel Osoha</t>
  </si>
  <si>
    <t>České centrum Mnichov</t>
  </si>
  <si>
    <t>Karel Osoha, Ondřej Kavalír i Vojtěch Mašek, autoři komiksové verze knihy Návrat krále Šumavy, se zúčastní diskuse na téma „překládaní“ beletristiky do jiných forem v rámci festivalu komiksu v Mnichově (3. – 6. 6. 2021).</t>
  </si>
  <si>
    <t>České centrum Řím</t>
  </si>
  <si>
    <t>Itálie</t>
  </si>
  <si>
    <t>Jáchym Topol</t>
  </si>
  <si>
    <t>Literární „Tour“ Jáchyma Topola po Itálii</t>
  </si>
  <si>
    <t>6. - 11. 6. 2021</t>
  </si>
  <si>
    <t>Pavla Horáková</t>
  </si>
  <si>
    <t>České centrum Sofie</t>
  </si>
  <si>
    <t>Autorská čtenı ́ Pavly Horákové v Sofii, Ruse a Bukurešti</t>
  </si>
  <si>
    <t>7. -12. 10. 2021</t>
  </si>
  <si>
    <t>Bulharsko</t>
  </si>
  <si>
    <t>České centrum Vídeň</t>
  </si>
  <si>
    <t>Iva Procházková</t>
  </si>
  <si>
    <t>Stanislav Struhar</t>
  </si>
  <si>
    <t>Prezentace Struharova nejnovějšího románu v němčině (a zároveň jedné z jeho nejstarších knih v češtině) – Verlassener Garten/Opuštěná zahrada.</t>
  </si>
  <si>
    <t xml:space="preserve">Prezentace kriminálního románu Nekompromisně Ivy Procházkové, který vyšel v roce 2020 v německém překladu Mirka Kraetsche v nakl. Braumüller Verlag. </t>
  </si>
  <si>
    <t xml:space="preserve">Kétos </t>
  </si>
  <si>
    <t>Zuzana Lazarová, Adam Borzič, Ondřej Hložek, Ondřej Cikán</t>
  </si>
  <si>
    <t xml:space="preserve">Akce se Z. Lazarovou, A.Borzičem, O. Hložkem a Ondřejem Cikánem v rámci Leipziger Buchmesse </t>
  </si>
  <si>
    <t>27.5. – 30.5. 2021</t>
  </si>
  <si>
    <t>Zuzana Lazarová, J.H. Krchovský, Ondřej Cikán</t>
  </si>
  <si>
    <t xml:space="preserve">Vystoupení  Z. Lazarové, J.H. Krchovského a O. Cikána v Mohuči a ve Vídni. </t>
  </si>
  <si>
    <t xml:space="preserve">Německo/Rakousko </t>
  </si>
  <si>
    <t>Ondřej Hložek, Adam Borzič</t>
  </si>
  <si>
    <t xml:space="preserve">Adam Borzič a Ondřej Hložek představí knížky Die Geschichte des Fadens a Trates Heim v kavárně Talisman. </t>
  </si>
  <si>
    <t>David Böhm, Irena Šťastná, Klára Vasáková, Marian Palla, Veronika Bendová, Lucie Faulerová, Ladislav Šerý, Miloš Urban, Pavel Klusak, Petr Borkovec, TOY_BOX, Ewald Murrer</t>
  </si>
  <si>
    <t xml:space="preserve">Brak </t>
  </si>
  <si>
    <t xml:space="preserve">Účast autorů na literárním festivalu Brak. </t>
  </si>
  <si>
    <t>10. – 12.09.2021</t>
  </si>
  <si>
    <t>Kateřina Tučková, Anna Cima, Jiří Hájíček, Petra Hůlová, Ondřej Macl, Alžbeta Stančáková, Jáchym Topol, Pavel Novotný , Milan Uhde, Sára Vybíralová</t>
  </si>
  <si>
    <t xml:space="preserve">literarnyklub.sk </t>
  </si>
  <si>
    <t xml:space="preserve">Účast českých autorů na festival v Bratislavě, Košicích a Trenčíně. </t>
  </si>
  <si>
    <t xml:space="preserve">Slovensko </t>
  </si>
  <si>
    <t>průběžně během celého roku</t>
  </si>
  <si>
    <t xml:space="preserve">Účast českých autorů na festivalu MAČ. </t>
  </si>
  <si>
    <t>1. – 31.7.2021</t>
  </si>
  <si>
    <t>Bianca Bellová, Zbyněk Černík, Arnošt Goldflam, Petr Hruška, Hana Lehečková, Simona Martínková Racková, David Zábranský, Václav Kahuda,  Roman Ráž, Jiří Staněk, Tomáš Maňák,  Jaroslav Rudiš, Jiří Kratochvil,  Věra Rosí, Daniel Soukup, Ondřej Štindl, Pavel Zajíc</t>
  </si>
  <si>
    <t xml:space="preserve">Přidělená částka </t>
  </si>
  <si>
    <t>Požadovaná částka</t>
  </si>
  <si>
    <t>3.6. – 8.6.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</si>
</sst>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4" x14ac:knownFonts="1">
    <font>
      <sz val="11"/>
      <color theme="1"/>
      <name val="Calibri"/>
      <family val="2"/>
      <charset val="238"/>
      <scheme val="minor"/>
    </font>
    <font>
      <sz val="13"/>
      <color theme="1"/>
      <name val="Calibri"/>
      <family val="2"/>
      <charset val="238"/>
      <scheme val="minor"/>
    </font>
    <font>
      <u/>
      <sz val="11"/>
      <color theme="10"/>
      <name val="Calibri"/>
      <family val="2"/>
      <charset val="238"/>
      <scheme val="minor"/>
    </font>
    <font>
      <sz val="12"/>
      <color theme="1"/>
      <name val="Calibri"/>
      <family val="2"/>
      <charset val="238"/>
      <scheme val="minor"/>
    </font>
    <font>
      <b/>
      <sz val="12"/>
      <color theme="1"/>
      <name val="Calibri"/>
      <family val="2"/>
      <charset val="238"/>
      <scheme val="minor"/>
    </font>
    <font>
      <u/>
      <sz val="12"/>
      <color theme="10"/>
      <name val="Calibri"/>
      <family val="2"/>
      <charset val="238"/>
      <scheme val="minor"/>
    </font>
    <font>
      <sz val="11"/>
      <color rgb="FF006100"/>
      <name val="Calibri"/>
      <family val="2"/>
      <charset val="238"/>
      <scheme val="minor"/>
    </font>
    <font>
      <sz val="11"/>
      <color rgb="FFFF0000"/>
      <name val="Calibri"/>
      <family val="2"/>
      <charset val="238"/>
      <scheme val="minor"/>
    </font>
    <font>
      <sz val="12"/>
      <color rgb="FFFF0000"/>
      <name val="Calibri"/>
      <family val="2"/>
      <charset val="238"/>
      <scheme val="minor"/>
    </font>
    <font>
      <sz val="13"/>
      <color rgb="FFFF0000"/>
      <name val="Calibri"/>
      <family val="2"/>
      <charset val="238"/>
      <scheme val="minor"/>
    </font>
    <font>
      <sz val="13"/>
      <name val="Calibri"/>
      <family val="2"/>
      <charset val="238"/>
      <scheme val="minor"/>
    </font>
    <font>
      <sz val="12"/>
      <name val="Calibri"/>
      <family val="2"/>
      <charset val="238"/>
      <scheme val="minor"/>
    </font>
    <font>
      <b/>
      <sz val="12"/>
      <name val="Calibri"/>
      <family val="2"/>
      <charset val="238"/>
      <scheme val="minor"/>
    </font>
    <font>
      <u/>
      <sz val="12"/>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6" fillId="6" borderId="0" applyNumberFormat="0" applyBorder="0" applyAlignment="0" applyProtection="0"/>
  </cellStyleXfs>
  <cellXfs count="90">
    <xf numFmtId="0" fontId="0" fillId="0" borderId="0" xfId="0"/>
    <xf numFmtId="0" fontId="0" fillId="0" borderId="1" xfId="0" applyBorder="1"/>
    <xf numFmtId="0" fontId="0" fillId="0" borderId="1" xfId="0" applyBorder="1" applyAlignment="1">
      <alignment wrapText="1"/>
    </xf>
    <xf numFmtId="0" fontId="3" fillId="2" borderId="2" xfId="0" applyFont="1" applyFill="1" applyBorder="1" applyAlignment="1">
      <alignment horizontal="center"/>
    </xf>
    <xf numFmtId="0" fontId="3" fillId="2" borderId="1" xfId="0" applyFont="1" applyFill="1" applyBorder="1" applyAlignment="1">
      <alignment wrapText="1"/>
    </xf>
    <xf numFmtId="0" fontId="3" fillId="2" borderId="1" xfId="0" applyFont="1" applyFill="1" applyBorder="1" applyAlignment="1">
      <alignment horizontal="center"/>
    </xf>
    <xf numFmtId="0" fontId="0" fillId="0" borderId="0" xfId="0" applyAlignment="1">
      <alignment horizontal="left"/>
    </xf>
    <xf numFmtId="0" fontId="3" fillId="2" borderId="2" xfId="0" applyFont="1" applyFill="1" applyBorder="1" applyAlignment="1">
      <alignment horizontal="left"/>
    </xf>
    <xf numFmtId="0" fontId="0" fillId="0" borderId="5" xfId="0" applyBorder="1"/>
    <xf numFmtId="0" fontId="0" fillId="0" borderId="5" xfId="0" applyBorder="1" applyAlignment="1">
      <alignment wrapText="1"/>
    </xf>
    <xf numFmtId="0" fontId="1" fillId="0" borderId="0" xfId="0" applyFont="1" applyBorder="1"/>
    <xf numFmtId="0" fontId="0" fillId="0" borderId="0" xfId="0" applyBorder="1"/>
    <xf numFmtId="0" fontId="3" fillId="2" borderId="1" xfId="0" applyFont="1" applyFill="1" applyBorder="1" applyAlignment="1">
      <alignment horizontal="left"/>
    </xf>
    <xf numFmtId="0" fontId="0" fillId="0" borderId="2" xfId="0" applyBorder="1"/>
    <xf numFmtId="0" fontId="1" fillId="2" borderId="4" xfId="0" applyFont="1" applyFill="1" applyBorder="1"/>
    <xf numFmtId="164" fontId="1" fillId="2" borderId="4" xfId="0" applyNumberFormat="1" applyFont="1" applyFill="1" applyBorder="1"/>
    <xf numFmtId="0" fontId="3" fillId="3" borderId="6" xfId="0" applyFont="1" applyFill="1" applyBorder="1"/>
    <xf numFmtId="164" fontId="4" fillId="3" borderId="7" xfId="0" applyNumberFormat="1" applyFont="1" applyFill="1" applyBorder="1"/>
    <xf numFmtId="0" fontId="4" fillId="4" borderId="8" xfId="0" applyFont="1" applyFill="1" applyBorder="1"/>
    <xf numFmtId="164" fontId="4" fillId="4" borderId="9" xfId="0" applyNumberFormat="1" applyFont="1" applyFill="1" applyBorder="1"/>
    <xf numFmtId="0" fontId="0" fillId="4" borderId="0" xfId="0" applyFill="1" applyAlignment="1">
      <alignment horizontal="left"/>
    </xf>
    <xf numFmtId="0" fontId="0" fillId="4" borderId="0" xfId="0" applyFill="1"/>
    <xf numFmtId="0" fontId="0" fillId="4" borderId="1" xfId="0" applyFill="1" applyBorder="1"/>
    <xf numFmtId="0" fontId="0" fillId="4" borderId="0" xfId="0" applyFill="1" applyBorder="1"/>
    <xf numFmtId="0" fontId="3" fillId="2" borderId="1" xfId="0" applyFont="1" applyFill="1" applyBorder="1" applyAlignment="1">
      <alignment horizontal="left" wrapText="1"/>
    </xf>
    <xf numFmtId="0" fontId="3" fillId="2" borderId="1" xfId="0" applyFont="1" applyFill="1" applyBorder="1" applyAlignment="1">
      <alignment horizontal="right"/>
    </xf>
    <xf numFmtId="164" fontId="3" fillId="2" borderId="1" xfId="0" applyNumberFormat="1" applyFont="1" applyFill="1" applyBorder="1" applyAlignment="1"/>
    <xf numFmtId="0" fontId="3" fillId="2" borderId="0" xfId="0" applyFont="1" applyFill="1" applyAlignment="1">
      <alignment horizontal="left"/>
    </xf>
    <xf numFmtId="0" fontId="3" fillId="2" borderId="1" xfId="0" applyFont="1" applyFill="1" applyBorder="1"/>
    <xf numFmtId="0" fontId="5" fillId="2" borderId="1" xfId="1" applyFont="1" applyFill="1" applyBorder="1"/>
    <xf numFmtId="14" fontId="3" fillId="2" borderId="1" xfId="0" applyNumberFormat="1" applyFont="1" applyFill="1" applyBorder="1" applyAlignment="1">
      <alignment horizontal="right"/>
    </xf>
    <xf numFmtId="0" fontId="3" fillId="2" borderId="0" xfId="0" applyFont="1" applyFill="1"/>
    <xf numFmtId="0" fontId="0" fillId="2" borderId="0" xfId="0" applyFill="1"/>
    <xf numFmtId="0" fontId="0" fillId="2" borderId="1" xfId="0" applyFill="1" applyBorder="1"/>
    <xf numFmtId="0" fontId="1" fillId="2" borderId="1" xfId="0" applyFont="1" applyFill="1" applyBorder="1"/>
    <xf numFmtId="0" fontId="5" fillId="2" borderId="1" xfId="1" applyFont="1" applyFill="1" applyBorder="1" applyAlignment="1">
      <alignment horizontal="left"/>
    </xf>
    <xf numFmtId="164" fontId="3" fillId="2" borderId="1" xfId="0" applyNumberFormat="1" applyFont="1" applyFill="1" applyBorder="1" applyAlignment="1">
      <alignment horizontal="left"/>
    </xf>
    <xf numFmtId="0" fontId="5" fillId="2" borderId="1" xfId="1" applyFont="1" applyFill="1" applyBorder="1" applyAlignment="1">
      <alignment wrapText="1"/>
    </xf>
    <xf numFmtId="0" fontId="0" fillId="2" borderId="0" xfId="0" applyFill="1" applyBorder="1"/>
    <xf numFmtId="0" fontId="5" fillId="2" borderId="1" xfId="1" applyFont="1" applyFill="1" applyBorder="1" applyAlignment="1">
      <alignment horizontal="left" wrapText="1"/>
    </xf>
    <xf numFmtId="0" fontId="3" fillId="2" borderId="0" xfId="0" applyFont="1" applyFill="1" applyBorder="1" applyAlignment="1">
      <alignment horizontal="center"/>
    </xf>
    <xf numFmtId="0" fontId="3" fillId="2" borderId="3" xfId="0" applyFont="1" applyFill="1" applyBorder="1" applyAlignment="1">
      <alignment horizontal="center"/>
    </xf>
    <xf numFmtId="0" fontId="1" fillId="2" borderId="0" xfId="0" applyFont="1" applyFill="1" applyBorder="1"/>
    <xf numFmtId="164" fontId="4" fillId="3" borderId="11" xfId="0" applyNumberFormat="1" applyFont="1" applyFill="1" applyBorder="1"/>
    <xf numFmtId="164" fontId="4" fillId="4" borderId="11" xfId="0" applyNumberFormat="1" applyFont="1" applyFill="1" applyBorder="1"/>
    <xf numFmtId="0" fontId="0" fillId="2" borderId="1" xfId="0" applyFill="1" applyBorder="1" applyAlignment="1">
      <alignment horizontal="left"/>
    </xf>
    <xf numFmtId="14" fontId="1" fillId="2" borderId="1" xfId="0" applyNumberFormat="1" applyFont="1" applyFill="1" applyBorder="1"/>
    <xf numFmtId="164" fontId="4" fillId="5" borderId="2" xfId="0" applyNumberFormat="1" applyFont="1" applyFill="1" applyBorder="1" applyAlignment="1">
      <alignment horizontal="center"/>
    </xf>
    <xf numFmtId="164" fontId="4" fillId="5" borderId="1" xfId="0" applyNumberFormat="1" applyFont="1" applyFill="1" applyBorder="1" applyAlignment="1">
      <alignment horizontal="center"/>
    </xf>
    <xf numFmtId="0" fontId="0" fillId="2" borderId="10" xfId="0" applyFill="1" applyBorder="1"/>
    <xf numFmtId="0" fontId="3" fillId="2" borderId="5" xfId="0" applyFont="1" applyFill="1" applyBorder="1" applyAlignment="1">
      <alignment horizontal="left" wrapText="1"/>
    </xf>
    <xf numFmtId="0" fontId="5" fillId="2" borderId="5" xfId="1" applyFont="1" applyFill="1" applyBorder="1" applyAlignment="1">
      <alignment horizontal="left"/>
    </xf>
    <xf numFmtId="0" fontId="3" fillId="2" borderId="5" xfId="0" applyFont="1" applyFill="1" applyBorder="1" applyAlignment="1">
      <alignment horizontal="left"/>
    </xf>
    <xf numFmtId="164" fontId="3" fillId="2" borderId="5" xfId="0" applyNumberFormat="1" applyFont="1" applyFill="1" applyBorder="1" applyAlignment="1"/>
    <xf numFmtId="164" fontId="4" fillId="5" borderId="12" xfId="0" applyNumberFormat="1"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4" xfId="0" applyFont="1" applyFill="1" applyBorder="1" applyAlignment="1">
      <alignment horizontal="center" wrapText="1"/>
    </xf>
    <xf numFmtId="0" fontId="4" fillId="2" borderId="15" xfId="0" applyFont="1" applyFill="1" applyBorder="1" applyAlignment="1">
      <alignment wrapText="1"/>
    </xf>
    <xf numFmtId="0" fontId="3" fillId="2" borderId="16" xfId="0" applyFont="1" applyFill="1" applyBorder="1"/>
    <xf numFmtId="0" fontId="4" fillId="5" borderId="17" xfId="0" applyFont="1" applyFill="1" applyBorder="1" applyAlignment="1">
      <alignment horizontal="center"/>
    </xf>
    <xf numFmtId="0" fontId="8" fillId="2" borderId="2" xfId="0" applyFont="1" applyFill="1" applyBorder="1" applyAlignment="1">
      <alignment horizontal="center"/>
    </xf>
    <xf numFmtId="0" fontId="8" fillId="2" borderId="1" xfId="0" applyFont="1" applyFill="1" applyBorder="1" applyAlignment="1">
      <alignment horizontal="center"/>
    </xf>
    <xf numFmtId="0" fontId="7" fillId="2" borderId="1" xfId="0" applyFont="1" applyFill="1" applyBorder="1"/>
    <xf numFmtId="0" fontId="7" fillId="4" borderId="1" xfId="0" applyFont="1" applyFill="1" applyBorder="1"/>
    <xf numFmtId="0" fontId="9" fillId="2" borderId="0" xfId="0" applyFont="1" applyFill="1" applyBorder="1"/>
    <xf numFmtId="0" fontId="7" fillId="4" borderId="0" xfId="0" applyFont="1" applyFill="1" applyBorder="1"/>
    <xf numFmtId="0" fontId="9" fillId="2" borderId="2" xfId="0" applyFont="1" applyFill="1" applyBorder="1"/>
    <xf numFmtId="0" fontId="7" fillId="0" borderId="0" xfId="0" applyFont="1"/>
    <xf numFmtId="0" fontId="7" fillId="2" borderId="1" xfId="0" applyFont="1" applyFill="1" applyBorder="1" applyAlignment="1">
      <alignment horizontal="left"/>
    </xf>
    <xf numFmtId="0" fontId="7" fillId="4" borderId="0" xfId="0" applyFont="1" applyFill="1"/>
    <xf numFmtId="0" fontId="10" fillId="2" borderId="1" xfId="0" applyFont="1" applyFill="1" applyBorder="1"/>
    <xf numFmtId="0" fontId="11" fillId="2" borderId="1" xfId="0" applyFont="1" applyFill="1" applyBorder="1" applyAlignment="1">
      <alignment wrapText="1"/>
    </xf>
    <xf numFmtId="164" fontId="11" fillId="2" borderId="1" xfId="0" applyNumberFormat="1" applyFont="1" applyFill="1" applyBorder="1" applyAlignment="1"/>
    <xf numFmtId="164" fontId="12" fillId="5" borderId="2" xfId="0" applyNumberFormat="1" applyFont="1" applyFill="1" applyBorder="1" applyAlignment="1">
      <alignment horizontal="center"/>
    </xf>
    <xf numFmtId="0" fontId="11" fillId="2" borderId="1" xfId="0" applyFont="1" applyFill="1" applyBorder="1" applyAlignment="1">
      <alignment horizontal="center"/>
    </xf>
    <xf numFmtId="0" fontId="11" fillId="2" borderId="1" xfId="0" applyFont="1" applyFill="1" applyBorder="1"/>
    <xf numFmtId="0" fontId="13" fillId="2" borderId="1" xfId="1" applyFont="1" applyFill="1" applyBorder="1"/>
    <xf numFmtId="14" fontId="11" fillId="2" borderId="1" xfId="0" applyNumberFormat="1" applyFont="1" applyFill="1" applyBorder="1" applyAlignment="1">
      <alignment horizontal="right"/>
    </xf>
    <xf numFmtId="0" fontId="11" fillId="2" borderId="1" xfId="0" applyFont="1" applyFill="1" applyBorder="1" applyAlignment="1">
      <alignment horizontal="right"/>
    </xf>
    <xf numFmtId="0" fontId="11" fillId="2" borderId="5" xfId="2" applyFont="1" applyFill="1" applyBorder="1" applyAlignment="1">
      <alignment horizontal="right"/>
    </xf>
    <xf numFmtId="0" fontId="11" fillId="2" borderId="1" xfId="2" applyFont="1" applyFill="1" applyBorder="1" applyAlignment="1">
      <alignment horizontal="right" wrapText="1"/>
    </xf>
    <xf numFmtId="0" fontId="11" fillId="2" borderId="1" xfId="2" applyFont="1" applyFill="1" applyBorder="1" applyAlignment="1">
      <alignment horizontal="right"/>
    </xf>
    <xf numFmtId="14" fontId="11" fillId="2" borderId="1" xfId="2" applyNumberFormat="1" applyFont="1" applyFill="1" applyBorder="1" applyAlignment="1">
      <alignment horizontal="right"/>
    </xf>
    <xf numFmtId="0" fontId="3" fillId="2" borderId="0" xfId="0" applyFont="1" applyFill="1" applyBorder="1"/>
    <xf numFmtId="0" fontId="11" fillId="2" borderId="1" xfId="0" applyFont="1" applyFill="1" applyBorder="1" applyAlignment="1"/>
    <xf numFmtId="14" fontId="11" fillId="2" borderId="1" xfId="0" applyNumberFormat="1" applyFont="1" applyFill="1" applyBorder="1" applyAlignment="1">
      <alignment horizontal="right" wrapText="1"/>
    </xf>
    <xf numFmtId="0" fontId="11" fillId="2" borderId="0" xfId="0" applyFont="1" applyFill="1" applyBorder="1"/>
    <xf numFmtId="0" fontId="11" fillId="2" borderId="0" xfId="0" applyFont="1" applyFill="1"/>
    <xf numFmtId="0" fontId="11" fillId="2" borderId="1" xfId="0" applyFont="1" applyFill="1" applyBorder="1" applyAlignment="1">
      <alignment horizontal="left" wrapText="1"/>
    </xf>
  </cellXfs>
  <cellStyles count="3">
    <cellStyle name="Hypertextový odkaz" xfId="1" builtinId="8"/>
    <cellStyle name="Normální" xfId="0" builtinId="0"/>
    <cellStyle name="Správně"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5"/>
  <sheetViews>
    <sheetView tabSelected="1" topLeftCell="B1" workbookViewId="0">
      <pane ySplit="1" topLeftCell="A2" activePane="bottomLeft" state="frozen"/>
      <selection pane="bottomLeft" activeCell="F14" sqref="F14"/>
    </sheetView>
  </sheetViews>
  <sheetFormatPr defaultRowHeight="15" x14ac:dyDescent="0.25"/>
  <cols>
    <col min="1" max="1" width="4.140625" hidden="1" customWidth="1"/>
    <col min="2" max="2" width="4.140625" customWidth="1"/>
    <col min="3" max="3" width="38.7109375" style="1" customWidth="1"/>
    <col min="4" max="4" width="17.5703125" style="1" customWidth="1"/>
    <col min="5" max="5" width="7.28515625" style="1" hidden="1" customWidth="1"/>
    <col min="6" max="6" width="38.85546875" style="2" customWidth="1"/>
    <col min="7" max="7" width="18.42578125" style="1" customWidth="1"/>
    <col min="8" max="8" width="18.85546875" style="1" customWidth="1"/>
    <col min="9" max="9" width="16.140625" style="1" customWidth="1"/>
    <col min="10" max="10" width="27.7109375" hidden="1" customWidth="1"/>
    <col min="11" max="11" width="20.7109375" hidden="1" customWidth="1"/>
    <col min="12" max="12" width="22.42578125" customWidth="1"/>
  </cols>
  <sheetData>
    <row r="1" spans="1:35" ht="84" customHeight="1" thickBot="1" x14ac:dyDescent="0.3">
      <c r="A1" s="31"/>
      <c r="B1" s="31"/>
      <c r="C1" s="55" t="s">
        <v>0</v>
      </c>
      <c r="D1" s="56" t="s">
        <v>1</v>
      </c>
      <c r="E1" s="56" t="s">
        <v>6</v>
      </c>
      <c r="F1" s="57" t="s">
        <v>2</v>
      </c>
      <c r="G1" s="56" t="s">
        <v>3</v>
      </c>
      <c r="H1" s="56" t="s">
        <v>4</v>
      </c>
      <c r="I1" s="57" t="s">
        <v>120</v>
      </c>
      <c r="J1" s="58" t="s">
        <v>7</v>
      </c>
      <c r="K1" s="59" t="s">
        <v>8</v>
      </c>
      <c r="L1" s="60" t="s">
        <v>119</v>
      </c>
      <c r="M1" s="49"/>
      <c r="N1" s="33"/>
      <c r="O1" s="33"/>
      <c r="P1" s="33"/>
      <c r="Q1" s="33"/>
      <c r="R1" s="33"/>
      <c r="S1" s="33"/>
      <c r="T1" s="33"/>
      <c r="U1" s="33"/>
      <c r="V1" s="33"/>
      <c r="W1" s="33"/>
      <c r="X1" s="33"/>
      <c r="Y1" s="33"/>
      <c r="Z1" s="33"/>
      <c r="AA1" s="33"/>
      <c r="AB1" s="33"/>
      <c r="AC1" s="33"/>
      <c r="AD1" s="33"/>
      <c r="AE1" s="33"/>
      <c r="AF1" s="33"/>
      <c r="AG1" s="33"/>
      <c r="AH1" s="33"/>
      <c r="AI1" s="33"/>
    </row>
    <row r="2" spans="1:35" s="6" customFormat="1" ht="45.75" customHeight="1" x14ac:dyDescent="0.25">
      <c r="A2" s="7">
        <v>3</v>
      </c>
      <c r="B2" s="12">
        <v>1</v>
      </c>
      <c r="C2" s="50" t="s">
        <v>17</v>
      </c>
      <c r="D2" s="50" t="s">
        <v>18</v>
      </c>
      <c r="E2" s="51"/>
      <c r="F2" s="50" t="s">
        <v>20</v>
      </c>
      <c r="G2" s="80" t="s">
        <v>28</v>
      </c>
      <c r="H2" s="52" t="s">
        <v>19</v>
      </c>
      <c r="I2" s="53">
        <f>2414*26</f>
        <v>62764</v>
      </c>
      <c r="J2" s="27"/>
      <c r="K2" s="27"/>
      <c r="L2" s="54">
        <v>47000</v>
      </c>
      <c r="M2" s="45"/>
      <c r="N2" s="45"/>
      <c r="O2" s="45"/>
      <c r="P2" s="45"/>
      <c r="Q2" s="45"/>
      <c r="R2" s="45"/>
      <c r="S2" s="45"/>
      <c r="T2" s="45"/>
      <c r="U2" s="45"/>
      <c r="V2" s="45"/>
      <c r="W2" s="45"/>
      <c r="X2" s="45"/>
      <c r="Y2" s="45"/>
      <c r="Z2" s="45"/>
      <c r="AA2" s="45"/>
      <c r="AB2" s="45"/>
      <c r="AC2" s="45"/>
      <c r="AD2" s="45"/>
      <c r="AE2" s="45"/>
      <c r="AF2" s="45"/>
      <c r="AG2" s="45"/>
      <c r="AH2" s="45"/>
      <c r="AI2" s="45"/>
    </row>
    <row r="3" spans="1:35" s="6" customFormat="1" ht="94.5" customHeight="1" x14ac:dyDescent="0.25">
      <c r="A3" s="7">
        <v>5</v>
      </c>
      <c r="B3" s="12">
        <v>2</v>
      </c>
      <c r="C3" s="24" t="s">
        <v>23</v>
      </c>
      <c r="D3" s="24" t="s">
        <v>24</v>
      </c>
      <c r="E3" s="24"/>
      <c r="F3" s="24" t="s">
        <v>26</v>
      </c>
      <c r="G3" s="25" t="s">
        <v>27</v>
      </c>
      <c r="H3" s="12" t="s">
        <v>25</v>
      </c>
      <c r="I3" s="26">
        <v>118515</v>
      </c>
      <c r="J3" s="27"/>
      <c r="K3" s="27"/>
      <c r="L3" s="47">
        <v>59000</v>
      </c>
      <c r="M3" s="45"/>
      <c r="N3" s="45"/>
      <c r="O3" s="45"/>
      <c r="P3" s="45"/>
      <c r="Q3" s="45"/>
      <c r="R3" s="45"/>
      <c r="S3" s="45"/>
      <c r="T3" s="45"/>
      <c r="U3" s="45"/>
      <c r="V3" s="45"/>
      <c r="W3" s="45"/>
      <c r="X3" s="45"/>
      <c r="Y3" s="45"/>
      <c r="Z3" s="45"/>
      <c r="AA3" s="45"/>
      <c r="AB3" s="45"/>
      <c r="AC3" s="45"/>
      <c r="AD3" s="45"/>
      <c r="AE3" s="45"/>
      <c r="AF3" s="45"/>
      <c r="AG3" s="45"/>
      <c r="AH3" s="45"/>
      <c r="AI3" s="45"/>
    </row>
    <row r="4" spans="1:35" s="20" customFormat="1" ht="156.75" customHeight="1" x14ac:dyDescent="0.25">
      <c r="A4" s="7">
        <v>2</v>
      </c>
      <c r="B4" s="12">
        <v>3</v>
      </c>
      <c r="C4" s="24" t="s">
        <v>14</v>
      </c>
      <c r="D4" s="24" t="s">
        <v>15</v>
      </c>
      <c r="E4" s="39"/>
      <c r="F4" s="24" t="s">
        <v>21</v>
      </c>
      <c r="G4" s="25" t="s">
        <v>29</v>
      </c>
      <c r="H4" s="12" t="s">
        <v>16</v>
      </c>
      <c r="I4" s="26">
        <f>2540*26</f>
        <v>66040</v>
      </c>
      <c r="J4" s="27"/>
      <c r="K4" s="27"/>
      <c r="L4" s="48">
        <f>2540*26</f>
        <v>66040</v>
      </c>
      <c r="M4" s="45"/>
      <c r="N4" s="33"/>
      <c r="O4" s="33"/>
      <c r="P4" s="33"/>
      <c r="Q4" s="33"/>
      <c r="R4" s="33"/>
      <c r="S4" s="33"/>
      <c r="T4" s="33"/>
      <c r="U4" s="33"/>
      <c r="V4" s="33"/>
      <c r="W4" s="33"/>
      <c r="X4" s="33"/>
      <c r="Y4" s="33"/>
      <c r="Z4" s="33"/>
      <c r="AA4" s="33"/>
      <c r="AB4" s="33"/>
      <c r="AC4" s="45"/>
      <c r="AD4" s="45"/>
      <c r="AE4" s="45"/>
      <c r="AF4" s="45"/>
      <c r="AG4" s="45"/>
      <c r="AH4" s="45"/>
      <c r="AI4" s="45"/>
    </row>
    <row r="5" spans="1:35" s="6" customFormat="1" ht="110.25" x14ac:dyDescent="0.25">
      <c r="A5" s="7">
        <v>1</v>
      </c>
      <c r="B5" s="12">
        <v>4</v>
      </c>
      <c r="C5" s="12" t="s">
        <v>10</v>
      </c>
      <c r="D5" s="24" t="s">
        <v>11</v>
      </c>
      <c r="E5" s="35"/>
      <c r="F5" s="24" t="s">
        <v>12</v>
      </c>
      <c r="G5" s="81" t="s">
        <v>30</v>
      </c>
      <c r="H5" s="12" t="s">
        <v>13</v>
      </c>
      <c r="I5" s="26">
        <v>59000</v>
      </c>
      <c r="J5" s="36"/>
      <c r="K5" s="27"/>
      <c r="L5" s="47">
        <f>(I5*0.75)</f>
        <v>44250</v>
      </c>
      <c r="M5" s="45"/>
      <c r="N5" s="45"/>
      <c r="O5" s="45"/>
      <c r="P5" s="45"/>
      <c r="Q5" s="45"/>
      <c r="R5" s="45"/>
      <c r="S5" s="45"/>
      <c r="T5" s="45"/>
      <c r="U5" s="45"/>
      <c r="V5" s="45"/>
      <c r="W5" s="45"/>
      <c r="X5" s="45"/>
      <c r="Y5" s="45"/>
      <c r="Z5" s="45"/>
      <c r="AA5" s="45"/>
      <c r="AB5" s="45"/>
      <c r="AC5" s="45"/>
      <c r="AD5" s="45"/>
      <c r="AE5" s="45"/>
      <c r="AF5" s="45"/>
      <c r="AG5" s="45"/>
      <c r="AH5" s="45"/>
      <c r="AI5" s="45"/>
    </row>
    <row r="6" spans="1:35" s="6" customFormat="1" ht="102" customHeight="1" x14ac:dyDescent="0.25">
      <c r="A6" s="7">
        <v>6</v>
      </c>
      <c r="B6" s="12">
        <v>5</v>
      </c>
      <c r="C6" s="12" t="s">
        <v>31</v>
      </c>
      <c r="D6" s="12" t="s">
        <v>32</v>
      </c>
      <c r="E6" s="39"/>
      <c r="F6" s="24" t="s">
        <v>33</v>
      </c>
      <c r="G6" s="30" t="s">
        <v>35</v>
      </c>
      <c r="H6" s="12" t="s">
        <v>34</v>
      </c>
      <c r="I6" s="26">
        <v>17000</v>
      </c>
      <c r="J6" s="27"/>
      <c r="K6" s="27"/>
      <c r="L6" s="47">
        <v>17000</v>
      </c>
      <c r="M6" s="45"/>
      <c r="N6" s="45"/>
      <c r="O6" s="45"/>
      <c r="P6" s="45"/>
      <c r="Q6" s="45"/>
      <c r="R6" s="45"/>
      <c r="S6" s="45"/>
      <c r="T6" s="45"/>
      <c r="U6" s="45"/>
      <c r="V6" s="45"/>
      <c r="W6" s="45"/>
      <c r="X6" s="45"/>
      <c r="Y6" s="45"/>
      <c r="Z6" s="45"/>
      <c r="AA6" s="45"/>
      <c r="AB6" s="45"/>
      <c r="AC6" s="45"/>
      <c r="AD6" s="45"/>
      <c r="AE6" s="45"/>
      <c r="AF6" s="45"/>
      <c r="AG6" s="45"/>
      <c r="AH6" s="45"/>
      <c r="AI6" s="45"/>
    </row>
    <row r="7" spans="1:35" s="21" customFormat="1" ht="84.75" customHeight="1" x14ac:dyDescent="0.25">
      <c r="A7" s="3">
        <v>7</v>
      </c>
      <c r="B7" s="5">
        <v>6</v>
      </c>
      <c r="C7" s="28" t="s">
        <v>36</v>
      </c>
      <c r="D7" s="28" t="s">
        <v>40</v>
      </c>
      <c r="E7" s="37"/>
      <c r="F7" s="24" t="s">
        <v>39</v>
      </c>
      <c r="G7" s="25" t="s">
        <v>37</v>
      </c>
      <c r="H7" s="28" t="s">
        <v>38</v>
      </c>
      <c r="I7" s="26">
        <v>47200</v>
      </c>
      <c r="J7" s="31"/>
      <c r="K7" s="31"/>
      <c r="L7" s="47">
        <f>(I7*0.75)</f>
        <v>35400</v>
      </c>
      <c r="M7" s="45"/>
      <c r="N7" s="33"/>
      <c r="O7" s="33"/>
      <c r="P7" s="33"/>
      <c r="Q7" s="45"/>
      <c r="R7" s="45"/>
      <c r="S7" s="45"/>
      <c r="T7" s="45"/>
      <c r="U7" s="45"/>
      <c r="V7" s="33"/>
      <c r="W7" s="33"/>
      <c r="X7" s="33"/>
      <c r="Y7" s="33"/>
      <c r="Z7" s="33"/>
      <c r="AA7" s="33"/>
      <c r="AB7" s="33"/>
      <c r="AC7" s="45"/>
      <c r="AD7" s="45"/>
      <c r="AE7" s="33"/>
      <c r="AF7" s="33"/>
      <c r="AG7" s="33"/>
      <c r="AH7" s="33"/>
      <c r="AI7" s="33"/>
    </row>
    <row r="8" spans="1:35" s="70" customFormat="1" ht="47.25" x14ac:dyDescent="0.25">
      <c r="A8" s="61">
        <v>8</v>
      </c>
      <c r="B8" s="62">
        <v>7</v>
      </c>
      <c r="C8" s="72" t="s">
        <v>43</v>
      </c>
      <c r="D8" s="76" t="s">
        <v>40</v>
      </c>
      <c r="E8" s="77"/>
      <c r="F8" s="72" t="s">
        <v>41</v>
      </c>
      <c r="G8" s="78" t="s">
        <v>42</v>
      </c>
      <c r="H8" s="76" t="s">
        <v>38</v>
      </c>
      <c r="I8" s="73">
        <f>(2555*26)</f>
        <v>66430</v>
      </c>
      <c r="J8" s="88"/>
      <c r="K8" s="88"/>
      <c r="L8" s="74">
        <v>0</v>
      </c>
      <c r="M8" s="69"/>
      <c r="N8" s="69"/>
      <c r="O8" s="69"/>
      <c r="P8" s="69"/>
      <c r="Q8" s="69"/>
      <c r="R8" s="69"/>
      <c r="S8" s="69"/>
      <c r="T8" s="69"/>
      <c r="U8" s="69"/>
      <c r="V8" s="69"/>
      <c r="W8" s="69"/>
      <c r="X8" s="69"/>
      <c r="Y8" s="69"/>
      <c r="Z8" s="69"/>
      <c r="AA8" s="69"/>
      <c r="AB8" s="69"/>
      <c r="AC8" s="69"/>
      <c r="AD8" s="69"/>
      <c r="AE8" s="63"/>
      <c r="AF8" s="63"/>
      <c r="AG8" s="63"/>
      <c r="AH8" s="63"/>
      <c r="AI8" s="63"/>
    </row>
    <row r="9" spans="1:35" s="21" customFormat="1" ht="63" x14ac:dyDescent="0.25">
      <c r="A9" s="3">
        <v>12</v>
      </c>
      <c r="B9" s="5">
        <v>8</v>
      </c>
      <c r="C9" s="72" t="s">
        <v>46</v>
      </c>
      <c r="D9" s="72" t="s">
        <v>45</v>
      </c>
      <c r="E9" s="77"/>
      <c r="F9" s="72" t="s">
        <v>44</v>
      </c>
      <c r="G9" s="82" t="s">
        <v>48</v>
      </c>
      <c r="H9" s="76" t="s">
        <v>47</v>
      </c>
      <c r="I9" s="73">
        <f>(1496*26)</f>
        <v>38896</v>
      </c>
      <c r="J9" s="88"/>
      <c r="K9" s="88"/>
      <c r="L9" s="74">
        <v>19400</v>
      </c>
      <c r="M9" s="33"/>
      <c r="N9" s="33"/>
      <c r="O9" s="33"/>
      <c r="P9" s="33"/>
      <c r="Q9" s="33"/>
      <c r="R9" s="33"/>
      <c r="S9" s="33"/>
      <c r="T9" s="33"/>
      <c r="U9" s="33"/>
      <c r="V9" s="33"/>
      <c r="W9" s="33"/>
      <c r="X9" s="33"/>
      <c r="Y9" s="33"/>
      <c r="Z9" s="33"/>
      <c r="AA9" s="33"/>
      <c r="AB9" s="33"/>
      <c r="AC9" s="33"/>
      <c r="AD9" s="33"/>
      <c r="AE9" s="33"/>
      <c r="AF9" s="33"/>
      <c r="AG9" s="33"/>
      <c r="AH9" s="33"/>
      <c r="AI9" s="33"/>
    </row>
    <row r="10" spans="1:35" s="21" customFormat="1" ht="31.5" x14ac:dyDescent="0.25">
      <c r="A10" s="3">
        <v>14</v>
      </c>
      <c r="B10" s="5">
        <v>9</v>
      </c>
      <c r="C10" s="76" t="s">
        <v>49</v>
      </c>
      <c r="D10" s="76" t="s">
        <v>50</v>
      </c>
      <c r="E10" s="77"/>
      <c r="F10" s="72" t="s">
        <v>51</v>
      </c>
      <c r="G10" s="78">
        <v>44365</v>
      </c>
      <c r="H10" s="76" t="s">
        <v>52</v>
      </c>
      <c r="I10" s="73">
        <f>(1300*26)</f>
        <v>33800</v>
      </c>
      <c r="J10" s="88"/>
      <c r="K10" s="88"/>
      <c r="L10" s="74">
        <f>(I10*0.5)</f>
        <v>16900</v>
      </c>
      <c r="M10" s="45"/>
      <c r="N10" s="33"/>
      <c r="O10" s="33"/>
      <c r="P10" s="33"/>
      <c r="Q10" s="33"/>
      <c r="R10" s="33"/>
      <c r="S10" s="33"/>
      <c r="T10" s="33"/>
      <c r="U10" s="33"/>
      <c r="V10" s="33"/>
      <c r="W10" s="33"/>
      <c r="X10" s="33"/>
      <c r="Y10" s="33"/>
      <c r="Z10" s="33"/>
      <c r="AA10" s="33"/>
      <c r="AB10" s="33"/>
      <c r="AC10" s="33"/>
      <c r="AD10" s="33"/>
      <c r="AE10" s="33"/>
      <c r="AF10" s="33"/>
      <c r="AG10" s="33"/>
      <c r="AH10" s="33"/>
      <c r="AI10" s="33"/>
    </row>
    <row r="11" spans="1:35" s="68" customFormat="1" ht="78.75" x14ac:dyDescent="0.25">
      <c r="A11" s="61">
        <v>15</v>
      </c>
      <c r="B11" s="75">
        <v>10</v>
      </c>
      <c r="C11" s="72" t="s">
        <v>53</v>
      </c>
      <c r="D11" s="72" t="s">
        <v>54</v>
      </c>
      <c r="E11" s="77"/>
      <c r="F11" s="89" t="s">
        <v>55</v>
      </c>
      <c r="G11" s="78">
        <v>44323</v>
      </c>
      <c r="H11" s="76" t="s">
        <v>38</v>
      </c>
      <c r="I11" s="73">
        <f>(1300*26)</f>
        <v>33800</v>
      </c>
      <c r="J11" s="88"/>
      <c r="K11" s="88"/>
      <c r="L11" s="74">
        <v>0</v>
      </c>
      <c r="M11" s="63"/>
      <c r="N11" s="63"/>
      <c r="O11" s="63"/>
      <c r="P11" s="63"/>
      <c r="Q11" s="63"/>
      <c r="R11" s="63"/>
      <c r="S11" s="63"/>
      <c r="T11" s="63"/>
      <c r="U11" s="63"/>
      <c r="V11" s="63"/>
      <c r="W11" s="63"/>
      <c r="X11" s="63"/>
      <c r="Y11" s="63"/>
      <c r="Z11" s="63"/>
      <c r="AA11" s="63"/>
      <c r="AB11" s="63"/>
      <c r="AC11" s="63"/>
      <c r="AD11" s="63"/>
      <c r="AE11" s="63"/>
      <c r="AF11" s="63"/>
      <c r="AG11" s="63"/>
      <c r="AH11" s="63"/>
      <c r="AI11" s="63"/>
    </row>
    <row r="12" spans="1:35" s="21" customFormat="1" ht="76.5" customHeight="1" x14ac:dyDescent="0.25">
      <c r="A12" s="3">
        <v>16</v>
      </c>
      <c r="B12" s="5">
        <v>11</v>
      </c>
      <c r="C12" s="28" t="s">
        <v>57</v>
      </c>
      <c r="D12" s="4" t="s">
        <v>56</v>
      </c>
      <c r="E12" s="29"/>
      <c r="F12" s="4" t="s">
        <v>58</v>
      </c>
      <c r="G12" s="30" t="s">
        <v>59</v>
      </c>
      <c r="H12" s="28" t="s">
        <v>60</v>
      </c>
      <c r="I12" s="26">
        <f>1160*26</f>
        <v>30160</v>
      </c>
      <c r="J12" s="31"/>
      <c r="K12" s="31"/>
      <c r="L12" s="47">
        <v>22600</v>
      </c>
      <c r="M12" s="45"/>
      <c r="N12" s="33"/>
      <c r="O12" s="33"/>
      <c r="P12" s="33"/>
      <c r="Q12" s="33"/>
      <c r="R12" s="33"/>
      <c r="S12" s="33"/>
      <c r="T12" s="33"/>
      <c r="U12" s="33"/>
      <c r="V12" s="33"/>
      <c r="W12" s="33"/>
      <c r="X12" s="33"/>
      <c r="Y12" s="33"/>
      <c r="Z12" s="33"/>
      <c r="AA12" s="33"/>
      <c r="AB12" s="33"/>
      <c r="AC12" s="33"/>
      <c r="AD12" s="33"/>
      <c r="AE12" s="33"/>
      <c r="AF12" s="33"/>
      <c r="AG12" s="33"/>
      <c r="AH12" s="33"/>
      <c r="AI12" s="33"/>
    </row>
    <row r="13" spans="1:35" s="21" customFormat="1" ht="63" customHeight="1" x14ac:dyDescent="0.25">
      <c r="A13" s="40"/>
      <c r="B13" s="5">
        <v>12</v>
      </c>
      <c r="C13" s="28" t="s">
        <v>61</v>
      </c>
      <c r="D13" s="4" t="s">
        <v>62</v>
      </c>
      <c r="E13" s="29"/>
      <c r="F13" s="24" t="s">
        <v>65</v>
      </c>
      <c r="G13" s="81" t="s">
        <v>63</v>
      </c>
      <c r="H13" s="12" t="s">
        <v>64</v>
      </c>
      <c r="I13" s="26">
        <f>17000</f>
        <v>17000</v>
      </c>
      <c r="J13" s="31"/>
      <c r="K13" s="31"/>
      <c r="L13" s="47">
        <v>12700</v>
      </c>
      <c r="M13" s="45"/>
      <c r="N13" s="33"/>
      <c r="O13" s="33"/>
      <c r="P13" s="33"/>
      <c r="Q13" s="33"/>
      <c r="R13" s="33"/>
      <c r="S13" s="33"/>
      <c r="T13" s="33"/>
      <c r="U13" s="33"/>
      <c r="V13" s="33"/>
      <c r="W13" s="33"/>
      <c r="X13" s="33"/>
      <c r="Y13" s="33"/>
      <c r="Z13" s="33"/>
      <c r="AA13" s="33"/>
      <c r="AB13" s="33"/>
      <c r="AC13" s="33"/>
      <c r="AD13" s="33"/>
      <c r="AE13" s="33"/>
      <c r="AF13" s="33"/>
      <c r="AG13" s="33"/>
      <c r="AH13" s="33"/>
      <c r="AI13" s="33"/>
    </row>
    <row r="14" spans="1:35" s="21" customFormat="1" ht="106.5" customHeight="1" x14ac:dyDescent="0.25">
      <c r="A14" s="40"/>
      <c r="B14" s="5">
        <v>13</v>
      </c>
      <c r="C14" s="28" t="s">
        <v>66</v>
      </c>
      <c r="D14" s="4" t="s">
        <v>67</v>
      </c>
      <c r="E14" s="29"/>
      <c r="F14" s="24" t="s">
        <v>68</v>
      </c>
      <c r="G14" s="25" t="s">
        <v>69</v>
      </c>
      <c r="H14" s="12" t="s">
        <v>38</v>
      </c>
      <c r="I14" s="26">
        <f>36200</f>
        <v>36200</v>
      </c>
      <c r="J14" s="31"/>
      <c r="K14" s="31"/>
      <c r="L14" s="47">
        <v>27000</v>
      </c>
      <c r="M14" s="45"/>
      <c r="N14" s="33"/>
      <c r="O14" s="33"/>
      <c r="P14" s="33"/>
      <c r="Q14" s="33"/>
      <c r="R14" s="33"/>
      <c r="S14" s="33"/>
      <c r="T14" s="33"/>
      <c r="U14" s="33"/>
      <c r="V14" s="33"/>
      <c r="W14" s="33"/>
      <c r="X14" s="33"/>
      <c r="Y14" s="33"/>
      <c r="Z14" s="33"/>
      <c r="AA14" s="33"/>
      <c r="AB14" s="33"/>
      <c r="AC14" s="33"/>
      <c r="AD14" s="33"/>
      <c r="AE14" s="33"/>
      <c r="AF14" s="33"/>
      <c r="AG14" s="33"/>
      <c r="AH14" s="33"/>
      <c r="AI14" s="33"/>
    </row>
    <row r="15" spans="1:35" s="21" customFormat="1" ht="51" customHeight="1" x14ac:dyDescent="0.25">
      <c r="A15" s="40"/>
      <c r="B15" s="5">
        <v>14</v>
      </c>
      <c r="C15" s="24" t="s">
        <v>70</v>
      </c>
      <c r="D15" s="4" t="s">
        <v>71</v>
      </c>
      <c r="E15" s="29"/>
      <c r="F15" s="24" t="s">
        <v>74</v>
      </c>
      <c r="G15" s="82" t="s">
        <v>72</v>
      </c>
      <c r="H15" s="12" t="s">
        <v>73</v>
      </c>
      <c r="I15" s="26">
        <v>24700</v>
      </c>
      <c r="J15" s="31"/>
      <c r="K15" s="31"/>
      <c r="L15" s="47">
        <v>18500</v>
      </c>
      <c r="M15" s="45"/>
      <c r="N15" s="33"/>
      <c r="O15" s="33"/>
      <c r="P15" s="33"/>
      <c r="Q15" s="33"/>
      <c r="R15" s="33"/>
      <c r="S15" s="33"/>
      <c r="T15" s="33"/>
      <c r="U15" s="33"/>
      <c r="V15" s="33"/>
      <c r="W15" s="33"/>
      <c r="X15" s="33"/>
      <c r="Y15" s="33"/>
      <c r="Z15" s="33"/>
      <c r="AA15" s="33"/>
      <c r="AB15" s="33"/>
      <c r="AC15" s="33"/>
      <c r="AD15" s="33"/>
      <c r="AE15" s="33"/>
      <c r="AF15" s="33"/>
      <c r="AG15" s="33"/>
      <c r="AH15" s="33"/>
      <c r="AI15" s="33"/>
    </row>
    <row r="16" spans="1:35" s="21" customFormat="1" ht="94.5" x14ac:dyDescent="0.25">
      <c r="A16" s="3">
        <v>1</v>
      </c>
      <c r="B16" s="5">
        <v>15</v>
      </c>
      <c r="C16" s="28" t="s">
        <v>75</v>
      </c>
      <c r="D16" s="4" t="s">
        <v>76</v>
      </c>
      <c r="E16" s="29"/>
      <c r="F16" s="4" t="s">
        <v>77</v>
      </c>
      <c r="G16" s="83" t="s">
        <v>78</v>
      </c>
      <c r="H16" s="28" t="s">
        <v>79</v>
      </c>
      <c r="I16" s="26">
        <f>18500</f>
        <v>18500</v>
      </c>
      <c r="J16" s="31"/>
      <c r="K16" s="31"/>
      <c r="L16" s="47">
        <v>13800</v>
      </c>
      <c r="M16" s="45"/>
      <c r="N16" s="33"/>
      <c r="O16" s="33"/>
      <c r="P16" s="33"/>
      <c r="Q16" s="33"/>
      <c r="R16" s="33"/>
      <c r="S16" s="33"/>
      <c r="T16" s="33"/>
      <c r="U16" s="33"/>
      <c r="V16" s="33"/>
      <c r="W16" s="33"/>
      <c r="X16" s="33"/>
      <c r="Y16" s="33"/>
      <c r="Z16" s="33"/>
      <c r="AA16" s="33"/>
      <c r="AB16" s="33"/>
      <c r="AC16" s="33"/>
      <c r="AD16" s="33"/>
      <c r="AE16" s="33"/>
      <c r="AF16" s="33"/>
      <c r="AG16" s="33"/>
      <c r="AH16" s="33"/>
      <c r="AI16" s="33"/>
    </row>
    <row r="17" spans="1:35" s="21" customFormat="1" ht="110.25" x14ac:dyDescent="0.25">
      <c r="A17" s="41">
        <v>2</v>
      </c>
      <c r="B17" s="5">
        <v>16</v>
      </c>
      <c r="C17" s="28" t="s">
        <v>80</v>
      </c>
      <c r="D17" s="4" t="s">
        <v>81</v>
      </c>
      <c r="E17" s="29"/>
      <c r="F17" s="4" t="s">
        <v>82</v>
      </c>
      <c r="G17" s="30">
        <v>44350</v>
      </c>
      <c r="H17" s="28" t="s">
        <v>47</v>
      </c>
      <c r="I17" s="26">
        <f>870*26</f>
        <v>22620</v>
      </c>
      <c r="J17" s="31"/>
      <c r="K17" s="31"/>
      <c r="L17" s="47">
        <v>16900</v>
      </c>
      <c r="M17" s="45"/>
      <c r="N17" s="33"/>
      <c r="O17" s="33"/>
      <c r="P17" s="33"/>
      <c r="Q17" s="33"/>
      <c r="R17" s="33"/>
      <c r="S17" s="33"/>
      <c r="T17" s="33"/>
      <c r="U17" s="33"/>
      <c r="V17" s="33"/>
      <c r="W17" s="33"/>
      <c r="X17" s="33"/>
      <c r="Y17" s="33"/>
      <c r="Z17" s="33"/>
      <c r="AA17" s="33"/>
      <c r="AB17" s="33"/>
      <c r="AC17" s="33"/>
      <c r="AD17" s="33"/>
      <c r="AE17" s="33"/>
      <c r="AF17" s="33"/>
      <c r="AG17" s="33"/>
      <c r="AH17" s="33"/>
      <c r="AI17" s="33"/>
    </row>
    <row r="18" spans="1:35" s="22" customFormat="1" ht="31.5" x14ac:dyDescent="0.25">
      <c r="A18" s="3"/>
      <c r="B18" s="5">
        <v>17</v>
      </c>
      <c r="C18" s="28" t="s">
        <v>85</v>
      </c>
      <c r="D18" s="4" t="s">
        <v>83</v>
      </c>
      <c r="E18" s="29"/>
      <c r="F18" s="4" t="s">
        <v>86</v>
      </c>
      <c r="G18" s="30" t="s">
        <v>87</v>
      </c>
      <c r="H18" s="28" t="s">
        <v>84</v>
      </c>
      <c r="I18" s="26">
        <v>36500</v>
      </c>
      <c r="J18" s="28"/>
      <c r="K18" s="28"/>
      <c r="L18" s="47">
        <v>27300</v>
      </c>
      <c r="M18" s="45"/>
      <c r="N18" s="33"/>
      <c r="O18" s="33"/>
      <c r="P18" s="33"/>
      <c r="Q18" s="33"/>
      <c r="R18" s="33"/>
      <c r="S18" s="33"/>
      <c r="T18" s="33"/>
      <c r="U18" s="33"/>
      <c r="V18" s="33"/>
      <c r="W18" s="33"/>
      <c r="X18" s="33"/>
      <c r="Y18" s="33"/>
      <c r="Z18" s="33"/>
      <c r="AA18" s="33"/>
      <c r="AB18" s="33"/>
      <c r="AC18" s="33"/>
      <c r="AD18" s="33"/>
      <c r="AE18" s="33"/>
      <c r="AF18" s="33"/>
      <c r="AG18" s="33"/>
      <c r="AH18" s="33"/>
      <c r="AI18" s="33"/>
    </row>
    <row r="19" spans="1:35" s="22" customFormat="1" ht="31.5" x14ac:dyDescent="0.25">
      <c r="A19" s="3"/>
      <c r="B19" s="5">
        <v>18</v>
      </c>
      <c r="C19" s="28" t="s">
        <v>88</v>
      </c>
      <c r="D19" s="4" t="s">
        <v>89</v>
      </c>
      <c r="E19" s="29"/>
      <c r="F19" s="4" t="s">
        <v>90</v>
      </c>
      <c r="G19" s="30" t="s">
        <v>91</v>
      </c>
      <c r="H19" s="28" t="s">
        <v>92</v>
      </c>
      <c r="I19" s="26">
        <f>40100</f>
        <v>40100</v>
      </c>
      <c r="J19" s="28"/>
      <c r="K19" s="28"/>
      <c r="L19" s="47">
        <v>30000</v>
      </c>
      <c r="M19" s="45"/>
      <c r="N19" s="33"/>
      <c r="O19" s="33"/>
      <c r="P19" s="33"/>
      <c r="Q19" s="33"/>
      <c r="R19" s="33"/>
      <c r="S19" s="33"/>
      <c r="T19" s="33"/>
      <c r="U19" s="33"/>
      <c r="V19" s="33"/>
      <c r="W19" s="33"/>
      <c r="X19" s="33"/>
      <c r="Y19" s="33"/>
      <c r="Z19" s="33"/>
      <c r="AA19" s="33"/>
      <c r="AB19" s="33"/>
      <c r="AC19" s="33"/>
      <c r="AD19" s="33"/>
      <c r="AE19" s="33"/>
      <c r="AF19" s="33"/>
      <c r="AG19" s="33"/>
      <c r="AH19" s="33"/>
      <c r="AI19" s="33"/>
    </row>
    <row r="20" spans="1:35" s="22" customFormat="1" ht="78.75" x14ac:dyDescent="0.25">
      <c r="A20" s="3"/>
      <c r="B20" s="5">
        <v>19</v>
      </c>
      <c r="C20" s="28" t="s">
        <v>94</v>
      </c>
      <c r="D20" s="4" t="s">
        <v>93</v>
      </c>
      <c r="E20" s="29"/>
      <c r="F20" s="4" t="s">
        <v>97</v>
      </c>
      <c r="G20" s="30">
        <v>44462</v>
      </c>
      <c r="H20" s="28" t="s">
        <v>16</v>
      </c>
      <c r="I20" s="26">
        <f>360*26</f>
        <v>9360</v>
      </c>
      <c r="J20" s="28"/>
      <c r="K20" s="28"/>
      <c r="L20" s="47">
        <v>9360</v>
      </c>
      <c r="M20" s="45"/>
      <c r="N20" s="33"/>
      <c r="O20" s="33"/>
      <c r="P20" s="33"/>
      <c r="Q20" s="33"/>
      <c r="R20" s="33"/>
      <c r="S20" s="33"/>
      <c r="T20" s="33"/>
      <c r="U20" s="33"/>
      <c r="V20" s="33"/>
      <c r="W20" s="33"/>
      <c r="X20" s="33"/>
      <c r="Y20" s="33"/>
      <c r="Z20" s="33"/>
      <c r="AA20" s="33"/>
      <c r="AB20" s="33"/>
      <c r="AC20" s="33"/>
      <c r="AD20" s="33"/>
      <c r="AE20" s="33"/>
      <c r="AF20" s="33"/>
      <c r="AG20" s="33"/>
      <c r="AH20" s="33"/>
      <c r="AI20" s="33"/>
    </row>
    <row r="21" spans="1:35" s="22" customFormat="1" ht="63" x14ac:dyDescent="0.25">
      <c r="A21" s="3"/>
      <c r="B21" s="5">
        <v>20</v>
      </c>
      <c r="C21" s="28" t="s">
        <v>95</v>
      </c>
      <c r="D21" s="4" t="s">
        <v>93</v>
      </c>
      <c r="E21" s="29"/>
      <c r="F21" s="4" t="s">
        <v>96</v>
      </c>
      <c r="G21" s="83">
        <v>44321</v>
      </c>
      <c r="H21" s="28" t="s">
        <v>16</v>
      </c>
      <c r="I21" s="26">
        <f>300*26</f>
        <v>7800</v>
      </c>
      <c r="J21" s="28"/>
      <c r="K21" s="28"/>
      <c r="L21" s="47">
        <f>(I21*0.5)</f>
        <v>3900</v>
      </c>
      <c r="M21" s="45"/>
      <c r="N21" s="33"/>
      <c r="O21" s="33"/>
      <c r="P21" s="33"/>
      <c r="Q21" s="33"/>
      <c r="R21" s="33"/>
      <c r="S21" s="33"/>
      <c r="T21" s="33"/>
      <c r="U21" s="33"/>
      <c r="V21" s="33"/>
      <c r="W21" s="33"/>
      <c r="X21" s="33"/>
      <c r="Y21" s="33"/>
      <c r="Z21" s="33"/>
      <c r="AA21" s="33"/>
      <c r="AB21" s="33"/>
      <c r="AC21" s="33"/>
      <c r="AD21" s="33"/>
      <c r="AE21" s="33"/>
      <c r="AF21" s="33"/>
      <c r="AG21" s="33"/>
      <c r="AH21" s="33"/>
      <c r="AI21" s="33"/>
    </row>
    <row r="22" spans="1:35" s="64" customFormat="1" ht="47.25" x14ac:dyDescent="0.25">
      <c r="A22" s="61"/>
      <c r="B22" s="75">
        <v>21</v>
      </c>
      <c r="C22" s="72" t="s">
        <v>99</v>
      </c>
      <c r="D22" s="76" t="s">
        <v>98</v>
      </c>
      <c r="E22" s="77"/>
      <c r="F22" s="72" t="s">
        <v>100</v>
      </c>
      <c r="G22" s="78" t="s">
        <v>101</v>
      </c>
      <c r="H22" s="76" t="s">
        <v>47</v>
      </c>
      <c r="I22" s="73">
        <f>(2635*26)</f>
        <v>68510</v>
      </c>
      <c r="J22" s="76"/>
      <c r="K22" s="76"/>
      <c r="L22" s="74">
        <v>0</v>
      </c>
      <c r="M22" s="63"/>
      <c r="N22" s="63"/>
      <c r="O22" s="63"/>
      <c r="P22" s="63"/>
      <c r="Q22" s="63"/>
      <c r="R22" s="63"/>
      <c r="S22" s="63"/>
      <c r="T22" s="63"/>
      <c r="U22" s="63"/>
      <c r="V22" s="63"/>
      <c r="W22" s="63"/>
      <c r="X22" s="63"/>
      <c r="Y22" s="63"/>
      <c r="Z22" s="63"/>
      <c r="AA22" s="63"/>
      <c r="AB22" s="63"/>
      <c r="AC22" s="63"/>
      <c r="AD22" s="63"/>
      <c r="AE22" s="63"/>
      <c r="AF22" s="63"/>
      <c r="AG22" s="63"/>
      <c r="AH22" s="63"/>
      <c r="AI22" s="63"/>
    </row>
    <row r="23" spans="1:35" s="22" customFormat="1" ht="47.25" x14ac:dyDescent="0.25">
      <c r="A23" s="3"/>
      <c r="B23" s="75">
        <v>22</v>
      </c>
      <c r="C23" s="72" t="s">
        <v>102</v>
      </c>
      <c r="D23" s="76" t="s">
        <v>98</v>
      </c>
      <c r="E23" s="77"/>
      <c r="F23" s="72" t="s">
        <v>103</v>
      </c>
      <c r="G23" s="79" t="s">
        <v>121</v>
      </c>
      <c r="H23" s="76" t="s">
        <v>104</v>
      </c>
      <c r="I23" s="73">
        <f>(2240*26)</f>
        <v>58240</v>
      </c>
      <c r="J23" s="76"/>
      <c r="K23" s="76"/>
      <c r="L23" s="74">
        <v>40000</v>
      </c>
      <c r="M23" s="33"/>
      <c r="N23" s="33"/>
      <c r="O23" s="33"/>
      <c r="P23" s="33"/>
      <c r="Q23" s="33"/>
      <c r="R23" s="33"/>
      <c r="S23" s="33"/>
      <c r="T23" s="33"/>
      <c r="U23" s="33"/>
      <c r="V23" s="33"/>
      <c r="W23" s="33"/>
      <c r="X23" s="33"/>
      <c r="Y23" s="33"/>
      <c r="Z23" s="33"/>
      <c r="AA23" s="33"/>
      <c r="AB23" s="33"/>
      <c r="AC23" s="33"/>
      <c r="AD23" s="33"/>
      <c r="AE23" s="33"/>
      <c r="AF23" s="33"/>
      <c r="AG23" s="33"/>
      <c r="AH23" s="33"/>
      <c r="AI23" s="33"/>
    </row>
    <row r="24" spans="1:35" s="64" customFormat="1" ht="48" x14ac:dyDescent="0.3">
      <c r="A24" s="67"/>
      <c r="B24" s="71">
        <v>23</v>
      </c>
      <c r="C24" s="76" t="s">
        <v>105</v>
      </c>
      <c r="D24" s="76" t="s">
        <v>98</v>
      </c>
      <c r="E24" s="76"/>
      <c r="F24" s="72" t="s">
        <v>106</v>
      </c>
      <c r="G24" s="83">
        <v>44320</v>
      </c>
      <c r="H24" s="76" t="s">
        <v>52</v>
      </c>
      <c r="I24" s="73">
        <f>(660*26)</f>
        <v>17160</v>
      </c>
      <c r="J24" s="76"/>
      <c r="K24" s="76"/>
      <c r="L24" s="74">
        <v>0</v>
      </c>
      <c r="M24" s="63"/>
      <c r="N24" s="63"/>
      <c r="O24" s="63"/>
      <c r="P24" s="63"/>
      <c r="Q24" s="63"/>
      <c r="R24" s="63"/>
      <c r="S24" s="63"/>
      <c r="T24" s="63"/>
      <c r="U24" s="63"/>
      <c r="V24" s="63"/>
      <c r="W24" s="63"/>
      <c r="X24" s="63"/>
      <c r="Y24" s="63"/>
      <c r="Z24" s="63"/>
      <c r="AA24" s="63"/>
      <c r="AB24" s="63"/>
      <c r="AC24" s="63"/>
      <c r="AD24" s="63"/>
      <c r="AE24" s="63"/>
      <c r="AF24" s="63"/>
      <c r="AG24" s="63"/>
      <c r="AH24" s="63"/>
      <c r="AI24" s="63"/>
    </row>
    <row r="25" spans="1:35" s="23" customFormat="1" ht="102" customHeight="1" thickBot="1" x14ac:dyDescent="0.35">
      <c r="A25" s="42"/>
      <c r="B25" s="34">
        <v>24</v>
      </c>
      <c r="C25" s="4" t="s">
        <v>107</v>
      </c>
      <c r="D25" s="28" t="s">
        <v>108</v>
      </c>
      <c r="E25" s="28"/>
      <c r="F25" s="4" t="s">
        <v>109</v>
      </c>
      <c r="G25" s="25" t="s">
        <v>110</v>
      </c>
      <c r="H25" s="28" t="s">
        <v>22</v>
      </c>
      <c r="I25" s="26">
        <f>(4000*26)</f>
        <v>104000</v>
      </c>
      <c r="J25" s="84"/>
      <c r="K25" s="84"/>
      <c r="L25" s="47">
        <f>(I25*0.5)</f>
        <v>52000</v>
      </c>
      <c r="M25" s="33"/>
      <c r="N25" s="33"/>
      <c r="O25" s="33"/>
      <c r="P25" s="33"/>
      <c r="Q25" s="33"/>
      <c r="R25" s="33"/>
      <c r="S25" s="33"/>
      <c r="T25" s="33"/>
      <c r="U25" s="33"/>
      <c r="V25" s="33"/>
      <c r="W25" s="33"/>
      <c r="X25" s="33"/>
      <c r="Y25" s="33"/>
      <c r="Z25" s="33"/>
      <c r="AA25" s="33"/>
      <c r="AB25" s="33"/>
      <c r="AC25" s="33"/>
      <c r="AD25" s="33"/>
      <c r="AE25" s="33"/>
      <c r="AF25" s="33"/>
      <c r="AG25" s="33"/>
      <c r="AH25" s="33"/>
      <c r="AI25" s="33"/>
    </row>
    <row r="26" spans="1:35" s="66" customFormat="1" ht="91.5" customHeight="1" x14ac:dyDescent="0.3">
      <c r="A26" s="65"/>
      <c r="B26" s="71">
        <v>25</v>
      </c>
      <c r="C26" s="72" t="s">
        <v>111</v>
      </c>
      <c r="D26" s="85" t="s">
        <v>112</v>
      </c>
      <c r="E26" s="76"/>
      <c r="F26" s="72" t="s">
        <v>113</v>
      </c>
      <c r="G26" s="86" t="s">
        <v>115</v>
      </c>
      <c r="H26" s="76" t="s">
        <v>114</v>
      </c>
      <c r="I26" s="73">
        <f>(3320*26)</f>
        <v>86320</v>
      </c>
      <c r="J26" s="87"/>
      <c r="K26" s="87"/>
      <c r="L26" s="74">
        <v>0</v>
      </c>
      <c r="M26" s="63"/>
      <c r="N26" s="63"/>
      <c r="O26" s="63"/>
      <c r="P26" s="63"/>
      <c r="Q26" s="63"/>
      <c r="R26" s="63"/>
      <c r="S26" s="63"/>
      <c r="T26" s="63"/>
      <c r="U26" s="63"/>
      <c r="V26" s="63"/>
      <c r="W26" s="63"/>
      <c r="X26" s="63"/>
      <c r="Y26" s="63"/>
      <c r="Z26" s="63"/>
      <c r="AA26" s="63"/>
      <c r="AB26" s="63"/>
      <c r="AC26" s="63"/>
      <c r="AD26" s="63"/>
      <c r="AE26" s="63"/>
      <c r="AF26" s="63"/>
      <c r="AG26" s="63"/>
      <c r="AH26" s="63"/>
      <c r="AI26" s="63"/>
    </row>
    <row r="27" spans="1:35" s="66" customFormat="1" ht="143.25" customHeight="1" x14ac:dyDescent="0.3">
      <c r="A27" s="65"/>
      <c r="B27" s="71">
        <v>26</v>
      </c>
      <c r="C27" s="72" t="s">
        <v>118</v>
      </c>
      <c r="D27" s="72" t="s">
        <v>112</v>
      </c>
      <c r="E27" s="76"/>
      <c r="F27" s="72" t="s">
        <v>116</v>
      </c>
      <c r="G27" s="78" t="s">
        <v>117</v>
      </c>
      <c r="H27" s="76" t="s">
        <v>22</v>
      </c>
      <c r="I27" s="73">
        <f>(2000*26)</f>
        <v>52000</v>
      </c>
      <c r="J27" s="87"/>
      <c r="K27" s="87"/>
      <c r="L27" s="74">
        <v>0</v>
      </c>
      <c r="M27" s="63"/>
      <c r="N27" s="63"/>
      <c r="O27" s="63"/>
      <c r="P27" s="63"/>
      <c r="Q27" s="63"/>
      <c r="R27" s="63"/>
      <c r="S27" s="63"/>
      <c r="T27" s="63"/>
      <c r="U27" s="63"/>
      <c r="V27" s="63"/>
      <c r="W27" s="63"/>
      <c r="X27" s="63"/>
      <c r="Y27" s="63"/>
      <c r="Z27" s="63"/>
      <c r="AA27" s="63"/>
      <c r="AB27" s="63"/>
      <c r="AC27" s="63"/>
      <c r="AD27" s="63"/>
      <c r="AE27" s="63"/>
      <c r="AF27" s="63"/>
      <c r="AG27" s="63"/>
      <c r="AH27" s="63"/>
      <c r="AI27" s="63"/>
    </row>
    <row r="28" spans="1:35" s="11" customFormat="1" ht="18" thickBot="1" x14ac:dyDescent="0.35">
      <c r="A28" s="10"/>
      <c r="B28" s="34"/>
      <c r="C28" s="34"/>
      <c r="D28" s="34"/>
      <c r="E28" s="34"/>
      <c r="F28" s="4"/>
      <c r="G28" s="46"/>
      <c r="H28" s="14"/>
      <c r="I28" s="15"/>
      <c r="J28" s="38"/>
      <c r="K28" s="38"/>
      <c r="L28" s="32"/>
      <c r="M28" s="33"/>
      <c r="N28" s="33"/>
      <c r="O28" s="33"/>
      <c r="P28" s="33"/>
      <c r="Q28" s="33"/>
      <c r="R28" s="33"/>
      <c r="S28" s="33"/>
      <c r="T28" s="33"/>
      <c r="U28" s="33"/>
      <c r="V28" s="33"/>
      <c r="W28" s="33"/>
      <c r="X28" s="33"/>
      <c r="Y28" s="33"/>
      <c r="Z28" s="33"/>
      <c r="AA28" s="33"/>
      <c r="AB28" s="33"/>
      <c r="AC28" s="33"/>
      <c r="AD28" s="33"/>
      <c r="AE28" s="33"/>
      <c r="AF28" s="33"/>
      <c r="AG28" s="33"/>
      <c r="AH28" s="33"/>
      <c r="AI28" s="33"/>
    </row>
    <row r="29" spans="1:35" ht="15.75" x14ac:dyDescent="0.25">
      <c r="B29" s="1"/>
      <c r="G29" s="13"/>
      <c r="H29" s="16" t="s">
        <v>9</v>
      </c>
      <c r="I29" s="17">
        <f>SUM(I2:I28)</f>
        <v>1172615</v>
      </c>
      <c r="L29" s="43">
        <f>SUM(L2:L28)</f>
        <v>579050</v>
      </c>
      <c r="M29" s="33"/>
      <c r="N29" s="33"/>
      <c r="O29" s="33"/>
      <c r="P29" s="33"/>
      <c r="Q29" s="33"/>
      <c r="R29" s="33"/>
      <c r="S29" s="33"/>
      <c r="T29" s="33"/>
      <c r="U29" s="33"/>
      <c r="V29" s="33"/>
      <c r="W29" s="33"/>
      <c r="X29" s="33"/>
      <c r="Y29" s="33"/>
      <c r="Z29" s="33"/>
      <c r="AA29" s="33"/>
      <c r="AB29" s="33"/>
      <c r="AC29" s="33"/>
      <c r="AD29" s="33"/>
      <c r="AE29" s="33"/>
      <c r="AF29" s="33"/>
      <c r="AG29" s="33"/>
      <c r="AH29" s="33"/>
      <c r="AI29" s="33"/>
    </row>
    <row r="30" spans="1:35" ht="18" customHeight="1" thickBot="1" x14ac:dyDescent="0.3">
      <c r="B30" s="1"/>
      <c r="G30" s="13"/>
      <c r="H30" s="18" t="s">
        <v>5</v>
      </c>
      <c r="I30" s="19">
        <v>580000</v>
      </c>
      <c r="L30" s="44"/>
      <c r="M30" s="33"/>
      <c r="N30" s="33"/>
      <c r="O30" s="33"/>
      <c r="P30" s="33"/>
      <c r="Q30" s="33"/>
      <c r="R30" s="33"/>
      <c r="S30" s="33"/>
      <c r="T30" s="33"/>
      <c r="U30" s="33"/>
      <c r="V30" s="33"/>
      <c r="W30" s="33"/>
      <c r="X30" s="33"/>
      <c r="Y30" s="33"/>
      <c r="Z30" s="33"/>
      <c r="AA30" s="33"/>
      <c r="AB30" s="33"/>
      <c r="AC30" s="33"/>
      <c r="AD30" s="33"/>
      <c r="AE30" s="33"/>
      <c r="AF30" s="33"/>
      <c r="AG30" s="33"/>
      <c r="AH30" s="33"/>
      <c r="AI30" s="33"/>
    </row>
    <row r="31" spans="1:35" x14ac:dyDescent="0.25">
      <c r="C31" s="8"/>
      <c r="D31" s="8"/>
      <c r="E31" s="8"/>
      <c r="F31" s="9"/>
      <c r="G31" s="8"/>
      <c r="H31" s="8"/>
      <c r="I31" s="8"/>
      <c r="L31" s="1"/>
      <c r="M31" s="33"/>
      <c r="N31" s="33"/>
      <c r="O31" s="33"/>
      <c r="P31" s="33"/>
      <c r="Q31" s="33"/>
      <c r="R31" s="33"/>
      <c r="S31" s="33"/>
      <c r="T31" s="33"/>
      <c r="U31" s="33"/>
      <c r="V31" s="33"/>
      <c r="W31" s="33"/>
      <c r="X31" s="33"/>
      <c r="Y31" s="33"/>
      <c r="Z31" s="33"/>
      <c r="AA31" s="33"/>
      <c r="AB31" s="33"/>
      <c r="AC31" s="33"/>
      <c r="AD31" s="33"/>
      <c r="AE31" s="33"/>
      <c r="AF31" s="33"/>
      <c r="AG31" s="33"/>
      <c r="AH31" s="33"/>
      <c r="AI31" s="33"/>
    </row>
    <row r="32" spans="1:35" x14ac:dyDescent="0.25">
      <c r="L32" s="1"/>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2:35" x14ac:dyDescent="0.25">
      <c r="L33" s="1"/>
      <c r="M33" s="33"/>
      <c r="N33" s="33"/>
      <c r="O33" s="33"/>
      <c r="P33" s="33"/>
      <c r="Q33" s="33"/>
      <c r="R33" s="33"/>
      <c r="S33" s="33"/>
      <c r="T33" s="33"/>
      <c r="U33" s="33"/>
      <c r="V33" s="33"/>
      <c r="W33" s="33"/>
      <c r="X33" s="33"/>
      <c r="Y33" s="33"/>
      <c r="Z33" s="33"/>
      <c r="AA33" s="33"/>
      <c r="AB33" s="33"/>
      <c r="AC33" s="33"/>
      <c r="AD33" s="33"/>
      <c r="AE33" s="33"/>
      <c r="AF33" s="33"/>
      <c r="AG33" s="33"/>
      <c r="AH33" s="33"/>
      <c r="AI33" s="33"/>
    </row>
    <row r="34" spans="12:35" x14ac:dyDescent="0.25">
      <c r="L34" s="1"/>
      <c r="M34" s="33"/>
      <c r="N34" s="33"/>
      <c r="O34" s="33"/>
      <c r="P34" s="33"/>
      <c r="Q34" s="33"/>
      <c r="R34" s="33"/>
      <c r="S34" s="33"/>
      <c r="T34" s="33"/>
      <c r="U34" s="33"/>
      <c r="V34" s="33"/>
      <c r="W34" s="33"/>
      <c r="X34" s="33"/>
      <c r="Y34" s="33"/>
      <c r="Z34" s="33"/>
      <c r="AA34" s="33"/>
      <c r="AB34" s="33"/>
      <c r="AC34" s="33"/>
      <c r="AD34" s="33"/>
      <c r="AE34" s="33"/>
      <c r="AF34" s="33"/>
      <c r="AG34" s="33"/>
      <c r="AH34" s="33"/>
      <c r="AI34" s="33"/>
    </row>
    <row r="35" spans="12:35" x14ac:dyDescent="0.25">
      <c r="L35" s="1"/>
      <c r="M35" s="33"/>
      <c r="N35" s="33"/>
      <c r="O35" s="33"/>
      <c r="P35" s="33"/>
      <c r="Q35" s="33"/>
      <c r="R35" s="33"/>
      <c r="S35" s="33"/>
      <c r="T35" s="33"/>
      <c r="U35" s="33"/>
      <c r="V35" s="33"/>
      <c r="W35" s="33"/>
      <c r="X35" s="33"/>
      <c r="Y35" s="33"/>
      <c r="Z35" s="33"/>
      <c r="AA35" s="33"/>
      <c r="AB35" s="33"/>
      <c r="AC35" s="33"/>
      <c r="AD35" s="33"/>
      <c r="AE35" s="33"/>
      <c r="AF35" s="33"/>
      <c r="AG35" s="33"/>
      <c r="AH35" s="33"/>
      <c r="AI35" s="33"/>
    </row>
  </sheetData>
  <pageMargins left="0.7" right="0.7" top="0.78740157499999996" bottom="0.78740157499999996"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Coling</dc:creator>
  <cp:lastModifiedBy>CLC</cp:lastModifiedBy>
  <cp:lastPrinted>2021-02-10T11:25:22Z</cp:lastPrinted>
  <dcterms:created xsi:type="dcterms:W3CDTF">2019-03-26T15:00:33Z</dcterms:created>
  <dcterms:modified xsi:type="dcterms:W3CDTF">2021-02-12T11:57:49Z</dcterms:modified>
</cp:coreProperties>
</file>