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ČLC\Desktop\"/>
    </mc:Choice>
  </mc:AlternateContent>
  <xr:revisionPtr revIDLastSave="0" documentId="8_{68559D98-4DD5-4C71-B35B-2533C0F1486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Odpovědi formuláře 1" sheetId="1" r:id="rId1"/>
  </sheets>
  <calcPr calcId="191029"/>
</workbook>
</file>

<file path=xl/calcChain.xml><?xml version="1.0" encoding="utf-8"?>
<calcChain xmlns="http://schemas.openxmlformats.org/spreadsheetml/2006/main">
  <c r="L39" i="1" l="1"/>
  <c r="K38" i="1"/>
  <c r="K32" i="1" l="1"/>
  <c r="K31" i="1" l="1"/>
  <c r="K30" i="1"/>
  <c r="K29" i="1"/>
  <c r="K28" i="1"/>
  <c r="K27" i="1"/>
  <c r="K26" i="1"/>
  <c r="K25" i="1"/>
  <c r="K24" i="1"/>
  <c r="K23" i="1"/>
  <c r="K22" i="1"/>
  <c r="K21" i="1"/>
  <c r="L21" i="1" s="1"/>
  <c r="K20" i="1"/>
  <c r="K19" i="1"/>
  <c r="K18" i="1"/>
  <c r="K17" i="1"/>
  <c r="K16" i="1"/>
  <c r="K15" i="1"/>
  <c r="K14" i="1"/>
  <c r="K10" i="1"/>
  <c r="K13" i="1"/>
  <c r="K11" i="1"/>
  <c r="K8" i="1"/>
  <c r="K12" i="1"/>
  <c r="K9" i="1"/>
  <c r="K7" i="1"/>
  <c r="K6" i="1"/>
  <c r="L6" i="1" s="1"/>
  <c r="K5" i="1"/>
  <c r="K4" i="1"/>
  <c r="K3" i="1"/>
</calcChain>
</file>

<file path=xl/sharedStrings.xml><?xml version="1.0" encoding="utf-8"?>
<sst xmlns="http://schemas.openxmlformats.org/spreadsheetml/2006/main" count="148" uniqueCount="141">
  <si>
    <t>Stowarzyszenie Kultura na Granicy</t>
  </si>
  <si>
    <t>T. G. Masaryk Czech School</t>
  </si>
  <si>
    <t>květen 2024</t>
  </si>
  <si>
    <t>Český klub Zürich</t>
  </si>
  <si>
    <t>27.8. -  15.9.2024</t>
  </si>
  <si>
    <t xml:space="preserve">Účast Jaroslava Rudiše, Davida Böhma a Veroniky Bílkové na šestém ročníku Ahoj Festivalu, který pořádá Český Klub Zürich v průběhu tří týdnů na šesti místech. </t>
  </si>
  <si>
    <t>OZ BRAK</t>
  </si>
  <si>
    <t>OZ literarnyklub.sk</t>
  </si>
  <si>
    <t>Kétos Verlag e.U.</t>
  </si>
  <si>
    <t>21.3.–24.3. 2024</t>
  </si>
  <si>
    <t>Nakladatelství Slavika libris, Skopje</t>
  </si>
  <si>
    <t>18.-24.04.2024</t>
  </si>
  <si>
    <t xml:space="preserve">Literatura na hranici 2024 </t>
  </si>
  <si>
    <t>AHOJ Festival</t>
  </si>
  <si>
    <t xml:space="preserve">Prezentace nových překladů Jany Černé (přel. Martina Lisa), Egona Bondyho, Ivo Vodseďálka, Konstantina Biebla a Ivy Svobody (přel. Ondřej Cikán). Prezentace nové sbírky Ondřeje Cikána: Blühende Dämonen. Jedno z čtení bude zaměřeno na žánr pásma – a dotkne se tedy Čapkova překladu Apollinairova "Pásma", Bieblova "Nového Ikara", Nezvalova "Edisona", Bondyho "Zbytků eposu" a Cikánových pásem v němčině. </t>
  </si>
  <si>
    <t xml:space="preserve">Autorské čtení Michala Sýkory z knih Nejhorší obavy, Případ pro exorcistu a Modré stíny přeložených do makedonštiny. 
</t>
  </si>
  <si>
    <t>Mornštajnová</t>
  </si>
  <si>
    <t>22.–26. 2. 2024</t>
  </si>
  <si>
    <t>Malý</t>
  </si>
  <si>
    <t>Miklínová</t>
  </si>
  <si>
    <t>Stančík</t>
  </si>
  <si>
    <t>Uvedení japonského překladu knihy Radka Malého Kocourkův den</t>
  </si>
  <si>
    <t>Účast Galiny Miklínové na HK BOOK FAIR 2024</t>
  </si>
  <si>
    <t xml:space="preserve">Účast Petra Stančíka na  HK BOOK FAIR 2024 </t>
  </si>
  <si>
    <t>17.-23.7. 2024</t>
  </si>
  <si>
    <t>17.-23. 7. 2024</t>
  </si>
  <si>
    <t xml:space="preserve">
Představení překladů knih A. Mornštajnové do lotyštiny: Hana – Hana (2019) a Tiché roky – Klusie gadi (2022) v Lotyšsku. </t>
  </si>
  <si>
    <t>Účast Aleny Mornštajnové na Lotyšském knižním veletrhu</t>
  </si>
  <si>
    <t xml:space="preserve">Představení knihy za účati autora a překladatelky  v Českém centru v Tokiu v rámci doprovodného programu výstavy Iku Dekune a v rámci dalších akcí. </t>
  </si>
  <si>
    <t xml:space="preserve">Představení tvorby autorky na HK BOOK FAIR (prezentace a workshopy/čtení), realizace workshopů se studenty HK Baptist University a v PMQ (PMQ 元創方) a čtení/promítání v Youth Square (Youth Square) či JCCAC. </t>
  </si>
  <si>
    <t xml:space="preserve">Představení tvorby autora na HK BOOK FAIR (prezentace a workshopy/čtení), realizace workshopů se studenty HK Baptist University a v PMQ (PMQ 元創方) a čtení/promítání v Youth Square (Youth Square) či JCCAC. </t>
  </si>
  <si>
    <t xml:space="preserve"> cestovné </t>
  </si>
  <si>
    <t xml:space="preserve">ubytování </t>
  </si>
  <si>
    <t>honorář pro autora</t>
  </si>
  <si>
    <t>stravné pro autora</t>
  </si>
  <si>
    <t>honoráře pro překladatele a/nebo tlumočníka</t>
  </si>
  <si>
    <t xml:space="preserve">celkem </t>
  </si>
  <si>
    <t>Ev. Akademie Sachsen</t>
  </si>
  <si>
    <t>Ibis grafika</t>
  </si>
  <si>
    <t>Wirth Institute for Austrian and Central European Studies, University of Alberta</t>
  </si>
  <si>
    <t>SONAMBULOS EDICIONES S.L.</t>
  </si>
  <si>
    <t>nakladateltsví Książkowe Klimaty</t>
  </si>
  <si>
    <t xml:space="preserve">Jarní literární turné Jaroslava Rudiše </t>
  </si>
  <si>
    <t>Morava očima Kateřiny Tučkové</t>
  </si>
  <si>
    <t xml:space="preserve">Kateřina Tučková představí literární a kulturní moravský region.   </t>
  </si>
  <si>
    <t>19. - 21.04.2024</t>
  </si>
  <si>
    <t>15.-19.05.2024.</t>
  </si>
  <si>
    <t>11-15.06.2024</t>
  </si>
  <si>
    <t>jaro 2024</t>
  </si>
  <si>
    <t xml:space="preserve">Představení knihy H20 Petra Stančík a Galiny Miklínové na literárním festivalu v Záhřebu. </t>
  </si>
  <si>
    <t>Účast G. Miklínové a P. Stančíka na festivalu Knjige u krošnjama</t>
  </si>
  <si>
    <t>Série přednášek esejisty Martina Jirouška na Albertské univerzitě v Kanadě.</t>
  </si>
  <si>
    <t>Účast Jonáše Zbořila na festivalu poezie v Granadě</t>
  </si>
  <si>
    <t xml:space="preserve">Prezentace tvorby Jonáše Zbořila na sérii akcí v Granadě organizované nakladatelstvím SONAMBULOS. </t>
  </si>
  <si>
    <t xml:space="preserve">celkové požadované prostředky v CZK </t>
  </si>
  <si>
    <t xml:space="preserve">Prezentace tvorby J. Rudiše na celkem pěti literárních akcích v Polsku. </t>
  </si>
  <si>
    <t xml:space="preserve"> </t>
  </si>
  <si>
    <t xml:space="preserve">požadované prostředky celkem </t>
  </si>
  <si>
    <t xml:space="preserve">celkem alokované prostředky na 1. kolo </t>
  </si>
  <si>
    <t>Autorské čtení Michala Sýkory ve Skopje</t>
  </si>
  <si>
    <t>Přednáškové turné Martina Jirouška</t>
  </si>
  <si>
    <t xml:space="preserve">Poezie v Lipsku </t>
  </si>
  <si>
    <t>1.-5.5.2024</t>
  </si>
  <si>
    <t xml:space="preserve"> 9.-23.3. 2024</t>
  </si>
  <si>
    <t>Bratislavský knižný festival - BRaK 2024</t>
  </si>
  <si>
    <t>30. 5. - 2. 6. 2024</t>
  </si>
  <si>
    <t>11. 7. - 14. 7. 2024</t>
  </si>
  <si>
    <t xml:space="preserve">Pohoda </t>
  </si>
  <si>
    <t xml:space="preserve">V roku 2024 se na festivalu Pohoda představí autoři Jan Těsnohlidek, Anna Bolavá, Nina Špitálníková a vítěz Ceny J. Ortena Filip Klega.   </t>
  </si>
  <si>
    <t>název akce</t>
  </si>
  <si>
    <t xml:space="preserve">žadatel </t>
  </si>
  <si>
    <t>termín</t>
  </si>
  <si>
    <t>stručný popis akce</t>
  </si>
  <si>
    <t xml:space="preserve">žádosti institucí </t>
  </si>
  <si>
    <t xml:space="preserve">ČC Madrid </t>
  </si>
  <si>
    <t>26. – 30. 5. 2024</t>
  </si>
  <si>
    <t xml:space="preserve">ČC Athény </t>
  </si>
  <si>
    <t xml:space="preserve">Prezentace románu “Vyhnání Gerty Schnirch” spisovatelky Kateřiny Tučkové (vydaného v nakl. Host) na největším řeckém knižním festivalu/veletrhu v Soluni (The Thessaloniki International Book Fair 2024). </t>
  </si>
  <si>
    <t>16. - 19.  5.  2024</t>
  </si>
  <si>
    <t>Prezentace překladů knih Jaromíra Švejdíka</t>
  </si>
  <si>
    <t xml:space="preserve">Prezentace oceněné graphic novely „Bez vlasů“ </t>
  </si>
  <si>
    <t>6. – 9. března 2024</t>
  </si>
  <si>
    <t xml:space="preserve">Prezentace knihy „Láska v době                 .                                                 globálních klimatických změn“ J. Pánka </t>
  </si>
  <si>
    <t xml:space="preserve">Prezentace románu „Láska v době globálních klimatických změn” spisovatele Josefa Pánka (vydaného v nakl. Argo 2016) v Athénách. </t>
  </si>
  <si>
    <t>Tschechien erlesen</t>
  </si>
  <si>
    <t>ČC Berlín</t>
  </si>
  <si>
    <t>únor - červen 2024</t>
  </si>
  <si>
    <t xml:space="preserve">ČC Hanoj </t>
  </si>
  <si>
    <t>Patrik Banga na Káhirském knižním veletrhu</t>
  </si>
  <si>
    <t xml:space="preserve">ČC Káhira </t>
  </si>
  <si>
    <t>26. 1. – 6. 2. 2024</t>
  </si>
  <si>
    <t>27. - 30. 2. 2024</t>
  </si>
  <si>
    <t xml:space="preserve">Účast kurátora výstavy Pavla Kořínka na zahájení výstavy Tady a teď. </t>
  </si>
  <si>
    <t>Účast Pavla Kořínka na zahájení výstavy ČC Tady a teď</t>
  </si>
  <si>
    <t xml:space="preserve">ČC Mnichov </t>
  </si>
  <si>
    <t xml:space="preserve">V rámci mnichovské Noci literatury „Evropa v originále“, mnohojazyčného večera pod širým nebem, zastoupí Alena Mornštajnová českou literaturu. </t>
  </si>
  <si>
    <t xml:space="preserve">Účast Aleny Mornštajnové na Noci literatury </t>
  </si>
  <si>
    <t xml:space="preserve">ČC Rotterdam </t>
  </si>
  <si>
    <t xml:space="preserve">Moderovaná debata na téma svoboda v nejširším slova smyslu u příležitosti oslav výročí osvobození Nizozemska dne 5. května. </t>
  </si>
  <si>
    <t xml:space="preserve">ČC Řím </t>
  </si>
  <si>
    <t>Kateřina Rudčenková na Světovém dni poezie</t>
  </si>
  <si>
    <t>19.-22.3.2024</t>
  </si>
  <si>
    <t>Básnířka Kateřina Rudčenková se setká se studenty bohemistky římské univerzity La Sapienza a vystoupí na každoročně pořádaném poetickém maratonu pořádaným římským clusterem EUNIC.</t>
  </si>
  <si>
    <t xml:space="preserve">ČC Sofie </t>
  </si>
  <si>
    <t>27.05-30.05.2024</t>
  </si>
  <si>
    <t>Karel Čapek a Stanislav Lem: Jazyky budoucnosti</t>
  </si>
  <si>
    <t xml:space="preserve">ČC Varšava </t>
  </si>
  <si>
    <t>1. - 5. 5. 2024</t>
  </si>
  <si>
    <t xml:space="preserve">Popularizace současné české literární sci-fi scény za účasti českých autorů Ondřeje Neffa, Františka Kotlety a Marka Šindelky.   </t>
  </si>
  <si>
    <t xml:space="preserve">ČC Vídeň </t>
  </si>
  <si>
    <t xml:space="preserve">ČC Bělehrad </t>
  </si>
  <si>
    <t xml:space="preserve">Lucie Lomová na komiksové výstavě ČC Tady a teď </t>
  </si>
  <si>
    <t>Účast Aleny Mornštajnové na „Dnech evropské literatury v Hanoji“</t>
  </si>
  <si>
    <t>CZ-AT [tʃæt] s Michaelem Stavaričem</t>
  </si>
  <si>
    <t xml:space="preserve">Diskuze M. Stavariče s Annou Fodorovou. </t>
  </si>
  <si>
    <t>24.-26.4.2024</t>
  </si>
  <si>
    <t>Představení tvorby Matyáše Namaie v Srbsku</t>
  </si>
  <si>
    <t xml:space="preserve">Série debat s Matyášem Namaiem u příležitosti vydání komiksové knihy 1984. </t>
  </si>
  <si>
    <t>U příležitosti Dnů české kultury budou zorganizovány doprovodné akce s Jaromírem 99 ke komiksové výstavě Tady a teď.</t>
  </si>
  <si>
    <t xml:space="preserve">Autorská čtení Ondřeje Macla, Lucie Lomové a Markéty Pilátové v německých knihovnách.  </t>
  </si>
  <si>
    <t>Magdaléna Platzová na festivalu Kafka Now!</t>
  </si>
  <si>
    <t>Prezentace srbského překladu knihy " Život po Kafkovi" proběhne v rámci festivalu Kafka Now!, který realizuje České centrum Bělehrad ve spolupráci s Goethe Institutem a Rakouským kulturním fórem v Bělehradu.</t>
  </si>
  <si>
    <t>Křest knihy Z. Bramborové na festivalu  Ukmukfukk Zinefest</t>
  </si>
  <si>
    <t>Csirimojó Kulturális Egyesület</t>
  </si>
  <si>
    <t>23.5. – 27. 5. 2024</t>
  </si>
  <si>
    <t>14 – 16. 5. 2024</t>
  </si>
  <si>
    <t>Prezentace překladů básní i prózy Sylvy Fischerové: „Jarní knižní veletrh“ v Sofii a na literární festival „Plovdiv čte“ v Plovdivu</t>
  </si>
  <si>
    <t xml:space="preserve">přidělené prostředky v CZK </t>
  </si>
  <si>
    <r>
      <t>Prezentace knihy</t>
    </r>
    <r>
      <rPr>
        <i/>
        <sz val="10"/>
        <color rgb="FF000000"/>
        <rFont val="Arial"/>
        <family val="2"/>
        <charset val="238"/>
        <scheme val="major"/>
      </rPr>
      <t xml:space="preserve"> "Gerta"</t>
    </r>
    <r>
      <rPr>
        <sz val="10"/>
        <color rgb="FF000000"/>
        <rFont val="Arial"/>
        <family val="2"/>
        <charset val="238"/>
        <scheme val="major"/>
      </rPr>
      <t xml:space="preserve"> Kateřiny Tučkové </t>
    </r>
  </si>
  <si>
    <r>
      <rPr>
        <b/>
        <sz val="10"/>
        <color rgb="FF000000"/>
        <rFont val="Arial"/>
        <family val="2"/>
        <charset val="238"/>
        <scheme val="major"/>
      </rPr>
      <t>žádosti autorů</t>
    </r>
    <r>
      <rPr>
        <sz val="10"/>
        <color rgb="FF000000"/>
        <rFont val="Arial"/>
        <family val="2"/>
        <charset val="238"/>
        <scheme val="major"/>
      </rPr>
      <t xml:space="preserve"> </t>
    </r>
  </si>
  <si>
    <r>
      <t xml:space="preserve">U příležitosti vydání antologie moderní české poezie </t>
    </r>
    <r>
      <rPr>
        <i/>
        <sz val="10"/>
        <color rgb="FF000000"/>
        <rFont val="Arial"/>
        <family val="2"/>
        <charset val="238"/>
        <scheme val="major"/>
      </rPr>
      <t>Hlasy ze srdce Evropy - Antologie současné české poezie (vyd. Megaprint BG, 2023)</t>
    </r>
    <r>
      <rPr>
        <sz val="10"/>
        <color rgb="FF000000"/>
        <rFont val="Arial"/>
        <family val="2"/>
        <charset val="238"/>
        <scheme val="major"/>
      </rPr>
      <t xml:space="preserve">, bude v Bulharsku prezentována tvorba mimořádné české básnířky Sylvy Fischerové. </t>
    </r>
  </si>
  <si>
    <t>Čtení, logopedické a literární dílny spisovatelky Ester Staré</t>
  </si>
  <si>
    <t>Cyklus setkání s českými autory, literáty i uměleckými překladateli v rámci festivalu Kino na hranici. Setkání se budou věnovat připomínce Franze Kafky a Milana Kundery a knihám Jaroslava Rudiše („Stacja Europa Centralna“ – vyšla v němčině a polštině) a Aleny Mornštajnové („Listopad“).</t>
  </si>
  <si>
    <t>Ester Stará představí žákům Školy T. G. Masaryka v Chicagu své literární dílo. Beseda s žáky bude spojena s výtvarnou a logopedickou dílnou a jazykovými cvičeními. Cestu Ester Staré za oceán plánujeme spojit i s návštěvou české komunity v Torontu a Calgary. </t>
  </si>
  <si>
    <t xml:space="preserve">Křest knihy Z. Bramborové Žížala pokládá otázky, realizace workshpů s dalšími českými ilustrátory, výstava knih XAO na Ukmukfukk Zinefest v Budapešti za účasti českých autorů: Zuzana Bramborová, Jakub Plachý, Alžběta Zemanová, Klára Zahrádková. </t>
  </si>
  <si>
    <t>Prezentace překladu románu "Hana" do vietnamštiny během Dnů evropské literatury neboli Festivalu evropských knih.</t>
  </si>
  <si>
    <t xml:space="preserve">Představení románu "Skutečná cesta ven" na 54. ročníku Káhirského knižního veletrhu a studentům bohemistiky. </t>
  </si>
  <si>
    <t>Účast Lucie Lomové na slavnostním zahájení výstavy Tady a teď, kde zrealizuje dva workshopy. Zároveň ve spojení s jejím španělským nakladatelem odprezentuje překlad své knihy Anča a Pepík.</t>
  </si>
  <si>
    <t xml:space="preserve">Prezentace komiksové autobiografické knihy “Bez vlasů” vytvořené v r.  2020 Terezou Čechovou-Drahoňovskou a Štěpánkou Jislovou (nakladatelství Paseka) na největším řeckém knižním festivalu/veletrhu v Soluni (The Thessaloniki International Book Fair 2024). </t>
  </si>
  <si>
    <t>Představení tvorby J. Rudiše v Nizozemsku</t>
  </si>
  <si>
    <t xml:space="preserve">Diskuze a autorská čtení Jana Bělíčka, Stanislava Bilera, Jany Šrámkové, Kláry Vlasákové, Karla Veselého a Daniela Hradeckého.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</si>
</sst>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#,##0\ &quot;Kč&quot;"/>
  </numFmts>
  <fonts count="9" x14ac:knownFonts="1">
    <font>
      <sz val="10"/>
      <color rgb="FF000000"/>
      <name val="Arial"/>
      <scheme val="minor"/>
    </font>
    <font>
      <sz val="10"/>
      <color rgb="FF000000"/>
      <name val="Arial"/>
      <family val="2"/>
      <charset val="238"/>
      <scheme val="minor"/>
    </font>
    <font>
      <sz val="12"/>
      <color rgb="FF000000"/>
      <name val="Arial"/>
      <family val="2"/>
      <charset val="238"/>
      <scheme val="major"/>
    </font>
    <font>
      <sz val="10"/>
      <color rgb="FF000000"/>
      <name val="Arial"/>
      <family val="2"/>
      <charset val="238"/>
      <scheme val="major"/>
    </font>
    <font>
      <b/>
      <sz val="10"/>
      <color theme="1"/>
      <name val="Arial"/>
      <family val="2"/>
      <charset val="238"/>
      <scheme val="major"/>
    </font>
    <font>
      <b/>
      <sz val="10"/>
      <color rgb="FF000000"/>
      <name val="Arial"/>
      <family val="2"/>
      <charset val="238"/>
      <scheme val="major"/>
    </font>
    <font>
      <sz val="10"/>
      <color theme="1"/>
      <name val="Arial"/>
      <family val="2"/>
      <charset val="238"/>
      <scheme val="major"/>
    </font>
    <font>
      <i/>
      <sz val="10"/>
      <color rgb="FF000000"/>
      <name val="Arial"/>
      <family val="2"/>
      <charset val="238"/>
      <scheme val="major"/>
    </font>
    <font>
      <sz val="11"/>
      <color rgb="FF000000"/>
      <name val="Arial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 applyFont="1" applyAlignment="1"/>
    <xf numFmtId="0" fontId="3" fillId="0" borderId="0" xfId="0" applyFont="1" applyAlignment="1">
      <alignment wrapText="1"/>
    </xf>
    <xf numFmtId="0" fontId="3" fillId="0" borderId="2" xfId="0" applyFont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5" borderId="2" xfId="0" applyFont="1" applyFill="1" applyBorder="1" applyAlignment="1"/>
    <xf numFmtId="0" fontId="4" fillId="0" borderId="1" xfId="0" applyFont="1" applyBorder="1"/>
    <xf numFmtId="0" fontId="6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164" fontId="6" fillId="0" borderId="5" xfId="0" applyNumberFormat="1" applyFont="1" applyBorder="1" applyAlignment="1"/>
    <xf numFmtId="164" fontId="6" fillId="4" borderId="5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/>
    <xf numFmtId="164" fontId="6" fillId="4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4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wrapText="1"/>
    </xf>
    <xf numFmtId="14" fontId="8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4" fontId="8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164" fontId="3" fillId="4" borderId="5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/>
    <xf numFmtId="0" fontId="2" fillId="0" borderId="0" xfId="0" applyFont="1" applyAlignment="1">
      <alignment vertical="center"/>
    </xf>
    <xf numFmtId="0" fontId="3" fillId="0" borderId="5" xfId="0" applyFont="1" applyBorder="1" applyAlignment="1"/>
    <xf numFmtId="0" fontId="3" fillId="0" borderId="5" xfId="0" applyFont="1" applyBorder="1" applyAlignment="1">
      <alignment horizontal="right"/>
    </xf>
    <xf numFmtId="164" fontId="3" fillId="0" borderId="5" xfId="0" applyNumberFormat="1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wrapText="1"/>
    </xf>
    <xf numFmtId="164" fontId="5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right" wrapText="1"/>
    </xf>
    <xf numFmtId="0" fontId="3" fillId="0" borderId="0" xfId="0" applyFont="1" applyAlignment="1"/>
    <xf numFmtId="0" fontId="5" fillId="4" borderId="1" xfId="0" applyFont="1" applyFill="1" applyBorder="1" applyAlignment="1">
      <alignment horizontal="right"/>
    </xf>
    <xf numFmtId="0" fontId="3" fillId="4" borderId="1" xfId="0" applyFont="1" applyFill="1" applyBorder="1" applyAlignment="1"/>
    <xf numFmtId="0" fontId="5" fillId="4" borderId="1" xfId="0" applyFont="1" applyFill="1" applyBorder="1" applyAlignment="1"/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/>
    <xf numFmtId="164" fontId="5" fillId="2" borderId="1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/>
    <xf numFmtId="165" fontId="5" fillId="0" borderId="1" xfId="0" applyNumberFormat="1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39"/>
  <sheetViews>
    <sheetView tabSelected="1" zoomScale="122" zoomScaleNormal="122" workbookViewId="0">
      <pane ySplit="1" topLeftCell="A2" activePane="bottomLeft" state="frozen"/>
      <selection pane="bottomLeft" activeCell="E7" sqref="E7"/>
    </sheetView>
  </sheetViews>
  <sheetFormatPr defaultColWidth="12.5703125" defaultRowHeight="15.75" customHeight="1" x14ac:dyDescent="0.2"/>
  <cols>
    <col min="1" max="1" width="17.85546875" customWidth="1"/>
    <col min="2" max="2" width="51.7109375" customWidth="1"/>
    <col min="3" max="3" width="24.28515625" customWidth="1"/>
    <col min="4" max="4" width="9.5703125" hidden="1" customWidth="1"/>
    <col min="5" max="5" width="44.28515625" customWidth="1"/>
    <col min="6" max="6" width="9.85546875" hidden="1" customWidth="1"/>
    <col min="7" max="7" width="9.7109375" hidden="1" customWidth="1"/>
    <col min="8" max="9" width="10.42578125" hidden="1" customWidth="1"/>
    <col min="10" max="10" width="0.28515625" customWidth="1"/>
    <col min="11" max="11" width="18.85546875" customWidth="1"/>
    <col min="12" max="12" width="15.28515625" customWidth="1"/>
  </cols>
  <sheetData>
    <row r="1" spans="1:12" ht="48.75" customHeight="1" x14ac:dyDescent="0.2">
      <c r="A1" s="2"/>
      <c r="B1" s="3" t="s">
        <v>69</v>
      </c>
      <c r="C1" s="3" t="s">
        <v>70</v>
      </c>
      <c r="D1" s="3" t="s">
        <v>71</v>
      </c>
      <c r="E1" s="4" t="s">
        <v>72</v>
      </c>
      <c r="F1" s="5" t="s">
        <v>31</v>
      </c>
      <c r="G1" s="6" t="s">
        <v>32</v>
      </c>
      <c r="H1" s="5" t="s">
        <v>33</v>
      </c>
      <c r="I1" s="5" t="s">
        <v>34</v>
      </c>
      <c r="J1" s="5" t="s">
        <v>35</v>
      </c>
      <c r="K1" s="7" t="s">
        <v>54</v>
      </c>
      <c r="L1" s="8" t="s">
        <v>127</v>
      </c>
    </row>
    <row r="2" spans="1:12" ht="12.75" x14ac:dyDescent="0.2">
      <c r="A2" s="9" t="s">
        <v>73</v>
      </c>
      <c r="B2" s="10"/>
      <c r="C2" s="10"/>
      <c r="D2" s="10"/>
      <c r="E2" s="11"/>
      <c r="F2" s="11"/>
      <c r="G2" s="11"/>
      <c r="H2" s="11"/>
      <c r="I2" s="11"/>
      <c r="J2" s="11"/>
      <c r="K2" s="12"/>
      <c r="L2" s="13"/>
    </row>
    <row r="3" spans="1:12" ht="89.25" x14ac:dyDescent="0.2">
      <c r="A3" s="14">
        <v>1</v>
      </c>
      <c r="B3" s="15" t="s">
        <v>12</v>
      </c>
      <c r="C3" s="16" t="s">
        <v>0</v>
      </c>
      <c r="D3" s="17" t="s">
        <v>62</v>
      </c>
      <c r="E3" s="16" t="s">
        <v>132</v>
      </c>
      <c r="F3" s="18">
        <v>300</v>
      </c>
      <c r="G3" s="18">
        <v>500</v>
      </c>
      <c r="H3" s="18">
        <v>2000</v>
      </c>
      <c r="I3" s="18">
        <v>200</v>
      </c>
      <c r="J3" s="18">
        <v>500</v>
      </c>
      <c r="K3" s="19">
        <f>(3500*25)</f>
        <v>87500</v>
      </c>
      <c r="L3" s="20">
        <v>40000</v>
      </c>
    </row>
    <row r="4" spans="1:12" ht="76.5" x14ac:dyDescent="0.2">
      <c r="A4" s="14">
        <v>2</v>
      </c>
      <c r="B4" s="15" t="s">
        <v>131</v>
      </c>
      <c r="C4" s="15" t="s">
        <v>1</v>
      </c>
      <c r="D4" s="21" t="s">
        <v>2</v>
      </c>
      <c r="E4" s="22" t="s">
        <v>133</v>
      </c>
      <c r="F4" s="23">
        <v>800</v>
      </c>
      <c r="G4" s="23">
        <v>200</v>
      </c>
      <c r="H4" s="23">
        <v>250</v>
      </c>
      <c r="I4" s="23">
        <v>200</v>
      </c>
      <c r="J4" s="23">
        <v>0</v>
      </c>
      <c r="K4" s="24">
        <f>(1450*25)</f>
        <v>36250</v>
      </c>
      <c r="L4" s="20">
        <v>0</v>
      </c>
    </row>
    <row r="5" spans="1:12" ht="51" x14ac:dyDescent="0.2">
      <c r="A5" s="14">
        <v>3</v>
      </c>
      <c r="B5" s="15" t="s">
        <v>13</v>
      </c>
      <c r="C5" s="15" t="s">
        <v>3</v>
      </c>
      <c r="D5" s="21" t="s">
        <v>4</v>
      </c>
      <c r="E5" s="22" t="s">
        <v>5</v>
      </c>
      <c r="F5" s="23">
        <v>750</v>
      </c>
      <c r="G5" s="23">
        <v>1200</v>
      </c>
      <c r="H5" s="23">
        <v>1600</v>
      </c>
      <c r="I5" s="23">
        <v>0</v>
      </c>
      <c r="J5" s="23">
        <v>0</v>
      </c>
      <c r="K5" s="24">
        <f>(3550*25)</f>
        <v>88750</v>
      </c>
      <c r="L5" s="20">
        <v>40000</v>
      </c>
    </row>
    <row r="6" spans="1:12" ht="51" x14ac:dyDescent="0.2">
      <c r="A6" s="14">
        <v>4</v>
      </c>
      <c r="B6" s="15" t="s">
        <v>59</v>
      </c>
      <c r="C6" s="22" t="s">
        <v>10</v>
      </c>
      <c r="D6" s="21" t="s">
        <v>11</v>
      </c>
      <c r="E6" s="22" t="s">
        <v>15</v>
      </c>
      <c r="F6" s="23">
        <v>450</v>
      </c>
      <c r="G6" s="23">
        <v>250</v>
      </c>
      <c r="H6" s="23">
        <v>350</v>
      </c>
      <c r="I6" s="23">
        <v>140</v>
      </c>
      <c r="J6" s="23">
        <v>250</v>
      </c>
      <c r="K6" s="24">
        <f>(1440*25)</f>
        <v>36000</v>
      </c>
      <c r="L6" s="20">
        <f>(K6*0.5)</f>
        <v>18000</v>
      </c>
    </row>
    <row r="7" spans="1:12" ht="121.9" customHeight="1" x14ac:dyDescent="0.2">
      <c r="A7" s="14">
        <v>5</v>
      </c>
      <c r="B7" s="25" t="s">
        <v>61</v>
      </c>
      <c r="C7" s="15" t="s">
        <v>8</v>
      </c>
      <c r="D7" s="21" t="s">
        <v>9</v>
      </c>
      <c r="E7" s="22" t="s">
        <v>14</v>
      </c>
      <c r="F7" s="23">
        <v>400</v>
      </c>
      <c r="G7" s="23">
        <v>300</v>
      </c>
      <c r="H7" s="23">
        <v>1250</v>
      </c>
      <c r="I7" s="23">
        <v>315</v>
      </c>
      <c r="J7" s="23">
        <v>200</v>
      </c>
      <c r="K7" s="24">
        <f>(2465*25)</f>
        <v>61625</v>
      </c>
      <c r="L7" s="20">
        <v>30000</v>
      </c>
    </row>
    <row r="8" spans="1:12" ht="33.75" customHeight="1" x14ac:dyDescent="0.2">
      <c r="A8" s="14">
        <v>6</v>
      </c>
      <c r="B8" s="26" t="s">
        <v>43</v>
      </c>
      <c r="C8" s="26" t="s">
        <v>37</v>
      </c>
      <c r="D8" s="27" t="s">
        <v>45</v>
      </c>
      <c r="E8" s="26" t="s">
        <v>44</v>
      </c>
      <c r="F8" s="28">
        <v>100</v>
      </c>
      <c r="G8" s="28">
        <v>96</v>
      </c>
      <c r="H8" s="28">
        <v>500</v>
      </c>
      <c r="I8" s="28">
        <v>100</v>
      </c>
      <c r="J8" s="28">
        <v>300</v>
      </c>
      <c r="K8" s="29">
        <f>(1096*25)</f>
        <v>27400</v>
      </c>
      <c r="L8" s="20">
        <v>0</v>
      </c>
    </row>
    <row r="9" spans="1:12" ht="36" customHeight="1" x14ac:dyDescent="0.2">
      <c r="A9" s="14">
        <v>7</v>
      </c>
      <c r="B9" s="26" t="s">
        <v>50</v>
      </c>
      <c r="C9" s="26" t="s">
        <v>38</v>
      </c>
      <c r="D9" s="27" t="s">
        <v>46</v>
      </c>
      <c r="E9" s="22" t="s">
        <v>49</v>
      </c>
      <c r="F9" s="30">
        <v>600</v>
      </c>
      <c r="G9" s="30">
        <v>700</v>
      </c>
      <c r="H9" s="30">
        <v>400</v>
      </c>
      <c r="I9" s="30">
        <v>240</v>
      </c>
      <c r="J9" s="30">
        <v>200</v>
      </c>
      <c r="K9" s="31">
        <f>(2140*25)</f>
        <v>53500</v>
      </c>
      <c r="L9" s="20">
        <v>20000</v>
      </c>
    </row>
    <row r="10" spans="1:12" ht="53.25" customHeight="1" x14ac:dyDescent="0.2">
      <c r="A10" s="14">
        <v>8</v>
      </c>
      <c r="B10" s="26" t="s">
        <v>60</v>
      </c>
      <c r="C10" s="26" t="s">
        <v>39</v>
      </c>
      <c r="D10" s="27" t="s">
        <v>63</v>
      </c>
      <c r="E10" s="32" t="s">
        <v>51</v>
      </c>
      <c r="F10" s="33">
        <v>1500</v>
      </c>
      <c r="G10" s="33">
        <v>1700</v>
      </c>
      <c r="H10" s="33">
        <v>1000</v>
      </c>
      <c r="I10" s="33">
        <v>700</v>
      </c>
      <c r="J10" s="33">
        <v>0</v>
      </c>
      <c r="K10" s="29">
        <f>(4900*25)</f>
        <v>122500</v>
      </c>
      <c r="L10" s="20">
        <v>0</v>
      </c>
    </row>
    <row r="11" spans="1:12" ht="61.5" customHeight="1" x14ac:dyDescent="0.2">
      <c r="A11" s="14">
        <v>9</v>
      </c>
      <c r="B11" s="26" t="s">
        <v>52</v>
      </c>
      <c r="C11" s="26" t="s">
        <v>40</v>
      </c>
      <c r="D11" s="27" t="s">
        <v>48</v>
      </c>
      <c r="E11" s="32" t="s">
        <v>53</v>
      </c>
      <c r="F11" s="30">
        <v>400</v>
      </c>
      <c r="G11" s="30">
        <v>300</v>
      </c>
      <c r="H11" s="30">
        <v>250</v>
      </c>
      <c r="I11" s="30">
        <v>300</v>
      </c>
      <c r="J11" s="30">
        <v>250</v>
      </c>
      <c r="K11" s="34">
        <f>(1500*25)</f>
        <v>37500</v>
      </c>
      <c r="L11" s="20">
        <v>15000</v>
      </c>
    </row>
    <row r="12" spans="1:12" ht="44.45" customHeight="1" x14ac:dyDescent="0.2">
      <c r="A12" s="14">
        <v>10</v>
      </c>
      <c r="B12" s="35" t="s">
        <v>42</v>
      </c>
      <c r="C12" s="35" t="s">
        <v>41</v>
      </c>
      <c r="D12" s="36" t="s">
        <v>47</v>
      </c>
      <c r="E12" s="37" t="s">
        <v>55</v>
      </c>
      <c r="F12" s="33">
        <v>180</v>
      </c>
      <c r="G12" s="33">
        <v>500</v>
      </c>
      <c r="H12" s="33">
        <v>1000</v>
      </c>
      <c r="I12" s="33">
        <v>225</v>
      </c>
      <c r="J12" s="33">
        <v>1000</v>
      </c>
      <c r="K12" s="38">
        <f>(2905*25)</f>
        <v>72625</v>
      </c>
      <c r="L12" s="20">
        <v>20000</v>
      </c>
    </row>
    <row r="13" spans="1:12" ht="44.45" customHeight="1" x14ac:dyDescent="0.2">
      <c r="A13" s="14">
        <v>11</v>
      </c>
      <c r="B13" s="26" t="s">
        <v>64</v>
      </c>
      <c r="C13" s="26" t="s">
        <v>6</v>
      </c>
      <c r="D13" s="27" t="s">
        <v>65</v>
      </c>
      <c r="E13" s="26" t="s">
        <v>140</v>
      </c>
      <c r="F13" s="30"/>
      <c r="G13" s="30"/>
      <c r="H13" s="30"/>
      <c r="I13" s="30"/>
      <c r="J13" s="30"/>
      <c r="K13" s="34">
        <f>(3020*25)</f>
        <v>75500</v>
      </c>
      <c r="L13" s="20">
        <v>25000</v>
      </c>
    </row>
    <row r="14" spans="1:12" ht="45" customHeight="1" x14ac:dyDescent="0.2">
      <c r="A14" s="14">
        <v>12</v>
      </c>
      <c r="B14" s="26" t="s">
        <v>67</v>
      </c>
      <c r="C14" s="26" t="s">
        <v>7</v>
      </c>
      <c r="D14" s="27" t="s">
        <v>66</v>
      </c>
      <c r="E14" s="26" t="s">
        <v>68</v>
      </c>
      <c r="F14" s="30"/>
      <c r="G14" s="30"/>
      <c r="H14" s="30"/>
      <c r="I14" s="30"/>
      <c r="J14" s="30"/>
      <c r="K14" s="34">
        <f>(1980*25)</f>
        <v>49500</v>
      </c>
      <c r="L14" s="20">
        <v>15000</v>
      </c>
    </row>
    <row r="15" spans="1:12" ht="57" customHeight="1" x14ac:dyDescent="0.2">
      <c r="A15" s="14">
        <v>13</v>
      </c>
      <c r="B15" s="39" t="s">
        <v>79</v>
      </c>
      <c r="C15" s="26" t="s">
        <v>74</v>
      </c>
      <c r="D15" s="27" t="s">
        <v>75</v>
      </c>
      <c r="E15" s="26" t="s">
        <v>118</v>
      </c>
      <c r="F15" s="30"/>
      <c r="G15" s="30"/>
      <c r="H15" s="30"/>
      <c r="I15" s="30"/>
      <c r="J15" s="30" t="s">
        <v>56</v>
      </c>
      <c r="K15" s="34">
        <f>(1030*25)</f>
        <v>25750</v>
      </c>
      <c r="L15" s="20">
        <v>10000</v>
      </c>
    </row>
    <row r="16" spans="1:12" ht="54" customHeight="1" x14ac:dyDescent="0.2">
      <c r="A16" s="14">
        <v>14</v>
      </c>
      <c r="B16" s="39" t="s">
        <v>128</v>
      </c>
      <c r="C16" s="26" t="s">
        <v>76</v>
      </c>
      <c r="D16" s="40" t="s">
        <v>78</v>
      </c>
      <c r="E16" s="26" t="s">
        <v>77</v>
      </c>
      <c r="F16" s="30"/>
      <c r="G16" s="30"/>
      <c r="H16" s="30"/>
      <c r="I16" s="30"/>
      <c r="J16" s="30"/>
      <c r="K16" s="34">
        <f>(1500*25)</f>
        <v>37500</v>
      </c>
      <c r="L16" s="20">
        <v>20000</v>
      </c>
    </row>
    <row r="17" spans="1:12" ht="80.45" customHeight="1" x14ac:dyDescent="0.2">
      <c r="A17" s="14">
        <v>15</v>
      </c>
      <c r="B17" s="39" t="s">
        <v>80</v>
      </c>
      <c r="C17" s="26" t="s">
        <v>76</v>
      </c>
      <c r="D17" s="40" t="s">
        <v>78</v>
      </c>
      <c r="E17" s="26" t="s">
        <v>138</v>
      </c>
      <c r="F17" s="30"/>
      <c r="G17" s="30"/>
      <c r="H17" s="30"/>
      <c r="I17" s="30"/>
      <c r="J17" s="30"/>
      <c r="K17" s="34">
        <f>(2500*25)</f>
        <v>62500</v>
      </c>
      <c r="L17" s="20">
        <v>0</v>
      </c>
    </row>
    <row r="18" spans="1:12" ht="54" customHeight="1" x14ac:dyDescent="0.2">
      <c r="A18" s="14">
        <v>16</v>
      </c>
      <c r="B18" s="39" t="s">
        <v>82</v>
      </c>
      <c r="C18" s="26" t="s">
        <v>76</v>
      </c>
      <c r="D18" s="40" t="s">
        <v>81</v>
      </c>
      <c r="E18" s="26" t="s">
        <v>83</v>
      </c>
      <c r="F18" s="30"/>
      <c r="G18" s="30"/>
      <c r="H18" s="30"/>
      <c r="I18" s="30"/>
      <c r="J18" s="30"/>
      <c r="K18" s="34">
        <f>(1360*25)</f>
        <v>34000</v>
      </c>
      <c r="L18" s="20">
        <v>0</v>
      </c>
    </row>
    <row r="19" spans="1:12" ht="54" customHeight="1" x14ac:dyDescent="0.2">
      <c r="A19" s="14">
        <v>17</v>
      </c>
      <c r="B19" s="39" t="s">
        <v>84</v>
      </c>
      <c r="C19" s="26" t="s">
        <v>85</v>
      </c>
      <c r="D19" s="40" t="s">
        <v>86</v>
      </c>
      <c r="E19" s="26" t="s">
        <v>119</v>
      </c>
      <c r="F19" s="30"/>
      <c r="G19" s="30"/>
      <c r="H19" s="30"/>
      <c r="I19" s="30"/>
      <c r="J19" s="30"/>
      <c r="K19" s="34">
        <f>(1990*25)</f>
        <v>49750</v>
      </c>
      <c r="L19" s="20">
        <v>25000</v>
      </c>
    </row>
    <row r="20" spans="1:12" ht="54" customHeight="1" x14ac:dyDescent="0.2">
      <c r="A20" s="14">
        <v>18</v>
      </c>
      <c r="B20" s="26" t="s">
        <v>112</v>
      </c>
      <c r="C20" s="26" t="s">
        <v>87</v>
      </c>
      <c r="D20" s="41">
        <v>45413</v>
      </c>
      <c r="E20" s="26" t="s">
        <v>135</v>
      </c>
      <c r="F20" s="30"/>
      <c r="G20" s="30"/>
      <c r="H20" s="30"/>
      <c r="I20" s="30"/>
      <c r="J20" s="30"/>
      <c r="K20" s="34">
        <f>(1500*25)</f>
        <v>37500</v>
      </c>
      <c r="L20" s="20">
        <v>28000</v>
      </c>
    </row>
    <row r="21" spans="1:12" ht="54" customHeight="1" x14ac:dyDescent="0.2">
      <c r="A21" s="14">
        <v>19</v>
      </c>
      <c r="B21" s="26" t="s">
        <v>88</v>
      </c>
      <c r="C21" s="26" t="s">
        <v>89</v>
      </c>
      <c r="D21" s="41" t="s">
        <v>90</v>
      </c>
      <c r="E21" s="26" t="s">
        <v>136</v>
      </c>
      <c r="F21" s="30"/>
      <c r="G21" s="30"/>
      <c r="H21" s="30"/>
      <c r="I21" s="30"/>
      <c r="J21" s="30"/>
      <c r="K21" s="34">
        <f>(1200*25)</f>
        <v>30000</v>
      </c>
      <c r="L21" s="20">
        <f>(K21*0.75)</f>
        <v>22500</v>
      </c>
    </row>
    <row r="22" spans="1:12" ht="54" customHeight="1" x14ac:dyDescent="0.2">
      <c r="A22" s="14">
        <v>20</v>
      </c>
      <c r="B22" s="26" t="s">
        <v>111</v>
      </c>
      <c r="C22" s="26" t="s">
        <v>74</v>
      </c>
      <c r="D22" s="41" t="s">
        <v>91</v>
      </c>
      <c r="E22" s="26" t="s">
        <v>137</v>
      </c>
      <c r="F22" s="30"/>
      <c r="G22" s="30"/>
      <c r="H22" s="30"/>
      <c r="I22" s="30"/>
      <c r="J22" s="30"/>
      <c r="K22" s="34">
        <f>(1030*25)</f>
        <v>25750</v>
      </c>
      <c r="L22" s="20">
        <v>10000</v>
      </c>
    </row>
    <row r="23" spans="1:12" ht="38.25" customHeight="1" x14ac:dyDescent="0.2">
      <c r="A23" s="14">
        <v>21</v>
      </c>
      <c r="B23" s="26" t="s">
        <v>93</v>
      </c>
      <c r="C23" s="26" t="s">
        <v>74</v>
      </c>
      <c r="D23" s="41" t="s">
        <v>91</v>
      </c>
      <c r="E23" s="26" t="s">
        <v>92</v>
      </c>
      <c r="F23" s="30"/>
      <c r="G23" s="30"/>
      <c r="H23" s="30"/>
      <c r="I23" s="30"/>
      <c r="J23" s="30"/>
      <c r="K23" s="34">
        <f>(1030*25)</f>
        <v>25750</v>
      </c>
      <c r="L23" s="20">
        <v>0</v>
      </c>
    </row>
    <row r="24" spans="1:12" ht="54" customHeight="1" x14ac:dyDescent="0.2">
      <c r="A24" s="14">
        <v>22</v>
      </c>
      <c r="B24" s="26" t="s">
        <v>96</v>
      </c>
      <c r="C24" s="26" t="s">
        <v>94</v>
      </c>
      <c r="D24" s="42">
        <v>45478</v>
      </c>
      <c r="E24" s="26" t="s">
        <v>95</v>
      </c>
      <c r="F24" s="30"/>
      <c r="G24" s="30"/>
      <c r="H24" s="30"/>
      <c r="I24" s="30"/>
      <c r="J24" s="30"/>
      <c r="K24" s="34">
        <f>(710*25)</f>
        <v>17750</v>
      </c>
      <c r="L24" s="20">
        <v>10000</v>
      </c>
    </row>
    <row r="25" spans="1:12" ht="54.75" customHeight="1" x14ac:dyDescent="0.2">
      <c r="A25" s="14">
        <v>23</v>
      </c>
      <c r="B25" s="43" t="s">
        <v>139</v>
      </c>
      <c r="C25" s="35" t="s">
        <v>97</v>
      </c>
      <c r="D25" s="44">
        <v>45417</v>
      </c>
      <c r="E25" s="1" t="s">
        <v>98</v>
      </c>
      <c r="F25" s="30"/>
      <c r="G25" s="30"/>
      <c r="H25" s="30"/>
      <c r="I25" s="30"/>
      <c r="J25" s="30"/>
      <c r="K25" s="34">
        <f>(950*25)</f>
        <v>23750</v>
      </c>
      <c r="L25" s="20">
        <v>0</v>
      </c>
    </row>
    <row r="26" spans="1:12" ht="84" customHeight="1" x14ac:dyDescent="0.2">
      <c r="A26" s="14">
        <v>24</v>
      </c>
      <c r="B26" s="26" t="s">
        <v>100</v>
      </c>
      <c r="C26" s="26" t="s">
        <v>99</v>
      </c>
      <c r="D26" s="42" t="s">
        <v>101</v>
      </c>
      <c r="E26" s="26" t="s">
        <v>102</v>
      </c>
      <c r="F26" s="33"/>
      <c r="G26" s="33"/>
      <c r="H26" s="33"/>
      <c r="I26" s="33"/>
      <c r="J26" s="33"/>
      <c r="K26" s="38">
        <f>(850*25)</f>
        <v>21250</v>
      </c>
      <c r="L26" s="20">
        <v>10000</v>
      </c>
    </row>
    <row r="27" spans="1:12" ht="84.6" customHeight="1" x14ac:dyDescent="0.2">
      <c r="A27" s="14">
        <v>25</v>
      </c>
      <c r="B27" s="26" t="s">
        <v>126</v>
      </c>
      <c r="C27" s="26" t="s">
        <v>103</v>
      </c>
      <c r="D27" s="45" t="s">
        <v>104</v>
      </c>
      <c r="E27" s="26" t="s">
        <v>130</v>
      </c>
      <c r="F27" s="33"/>
      <c r="G27" s="33"/>
      <c r="H27" s="33"/>
      <c r="I27" s="33"/>
      <c r="J27" s="33"/>
      <c r="K27" s="38">
        <f>(1620*25)</f>
        <v>40500</v>
      </c>
      <c r="L27" s="20">
        <v>10000</v>
      </c>
    </row>
    <row r="28" spans="1:12" ht="54" customHeight="1" x14ac:dyDescent="0.2">
      <c r="A28" s="14">
        <v>26</v>
      </c>
      <c r="B28" s="26" t="s">
        <v>105</v>
      </c>
      <c r="C28" s="35" t="s">
        <v>106</v>
      </c>
      <c r="D28" s="44" t="s">
        <v>107</v>
      </c>
      <c r="E28" s="1" t="s">
        <v>108</v>
      </c>
      <c r="F28" s="30"/>
      <c r="G28" s="30"/>
      <c r="H28" s="30"/>
      <c r="I28" s="30"/>
      <c r="J28" s="30"/>
      <c r="K28" s="34">
        <f>(1100*25)</f>
        <v>27500</v>
      </c>
      <c r="L28" s="20">
        <v>15000</v>
      </c>
    </row>
    <row r="29" spans="1:12" ht="54" customHeight="1" x14ac:dyDescent="0.2">
      <c r="A29" s="14">
        <v>27</v>
      </c>
      <c r="B29" s="59" t="s">
        <v>113</v>
      </c>
      <c r="C29" s="26" t="s">
        <v>109</v>
      </c>
      <c r="D29" s="42">
        <v>44978</v>
      </c>
      <c r="E29" s="26" t="s">
        <v>114</v>
      </c>
      <c r="F29" s="33"/>
      <c r="G29" s="33"/>
      <c r="H29" s="33"/>
      <c r="I29" s="33"/>
      <c r="J29" s="33"/>
      <c r="K29" s="38">
        <f>(760*25)</f>
        <v>19000</v>
      </c>
      <c r="L29" s="20">
        <v>10000</v>
      </c>
    </row>
    <row r="30" spans="1:12" ht="54" customHeight="1" x14ac:dyDescent="0.2">
      <c r="A30" s="14">
        <v>28</v>
      </c>
      <c r="B30" s="26" t="s">
        <v>116</v>
      </c>
      <c r="C30" s="26" t="s">
        <v>110</v>
      </c>
      <c r="D30" s="42" t="s">
        <v>115</v>
      </c>
      <c r="E30" s="26" t="s">
        <v>117</v>
      </c>
      <c r="F30" s="33"/>
      <c r="G30" s="33"/>
      <c r="H30" s="33"/>
      <c r="I30" s="33"/>
      <c r="J30" s="33"/>
      <c r="K30" s="38">
        <f>(885*25)</f>
        <v>22125</v>
      </c>
      <c r="L30" s="20">
        <v>10000</v>
      </c>
    </row>
    <row r="31" spans="1:12" ht="80.45" customHeight="1" x14ac:dyDescent="0.2">
      <c r="A31" s="14">
        <v>29</v>
      </c>
      <c r="B31" s="26" t="s">
        <v>120</v>
      </c>
      <c r="C31" s="26" t="s">
        <v>110</v>
      </c>
      <c r="D31" s="42" t="s">
        <v>125</v>
      </c>
      <c r="E31" s="26" t="s">
        <v>121</v>
      </c>
      <c r="F31" s="33"/>
      <c r="G31" s="33"/>
      <c r="H31" s="33"/>
      <c r="I31" s="33"/>
      <c r="J31" s="33"/>
      <c r="K31" s="38">
        <f>(885*25)</f>
        <v>22125</v>
      </c>
      <c r="L31" s="20">
        <v>10000</v>
      </c>
    </row>
    <row r="32" spans="1:12" ht="97.9" customHeight="1" x14ac:dyDescent="0.2">
      <c r="A32" s="14">
        <v>30</v>
      </c>
      <c r="B32" s="26" t="s">
        <v>122</v>
      </c>
      <c r="C32" s="39" t="s">
        <v>123</v>
      </c>
      <c r="D32" s="46" t="s">
        <v>124</v>
      </c>
      <c r="E32" s="39" t="s">
        <v>134</v>
      </c>
      <c r="F32" s="47"/>
      <c r="G32" s="47"/>
      <c r="H32" s="47"/>
      <c r="I32" s="47"/>
      <c r="J32" s="47"/>
      <c r="K32" s="48">
        <f>(4320*25)</f>
        <v>108000</v>
      </c>
      <c r="L32" s="20">
        <v>30000</v>
      </c>
    </row>
    <row r="33" spans="1:12" ht="15.75" customHeight="1" x14ac:dyDescent="0.2">
      <c r="A33" s="49" t="s">
        <v>129</v>
      </c>
      <c r="B33" s="50"/>
      <c r="C33" s="51"/>
      <c r="D33" s="52"/>
      <c r="E33" s="51"/>
      <c r="F33" s="53"/>
      <c r="G33" s="53"/>
      <c r="H33" s="53"/>
      <c r="I33" s="53"/>
      <c r="J33" s="53"/>
      <c r="K33" s="54"/>
      <c r="L33" s="65"/>
    </row>
    <row r="34" spans="1:12" ht="57.75" customHeight="1" x14ac:dyDescent="0.2">
      <c r="A34" s="14">
        <v>1</v>
      </c>
      <c r="B34" s="26" t="s">
        <v>27</v>
      </c>
      <c r="C34" s="26" t="s">
        <v>16</v>
      </c>
      <c r="D34" s="27" t="s">
        <v>17</v>
      </c>
      <c r="E34" s="26" t="s">
        <v>26</v>
      </c>
      <c r="F34" s="55">
        <v>5000</v>
      </c>
      <c r="G34" s="56"/>
      <c r="H34" s="55">
        <v>5000</v>
      </c>
      <c r="I34" s="55">
        <v>5000</v>
      </c>
      <c r="J34" s="56"/>
      <c r="K34" s="29">
        <v>15000</v>
      </c>
      <c r="L34" s="57">
        <v>15000</v>
      </c>
    </row>
    <row r="35" spans="1:12" ht="57" customHeight="1" x14ac:dyDescent="0.2">
      <c r="A35" s="14">
        <v>2</v>
      </c>
      <c r="B35" s="26" t="s">
        <v>21</v>
      </c>
      <c r="C35" s="26" t="s">
        <v>18</v>
      </c>
      <c r="D35" s="58">
        <v>45316</v>
      </c>
      <c r="E35" s="26" t="s">
        <v>28</v>
      </c>
      <c r="F35" s="55">
        <v>30000</v>
      </c>
      <c r="G35" s="56"/>
      <c r="H35" s="55">
        <v>5000</v>
      </c>
      <c r="I35" s="55">
        <v>12168</v>
      </c>
      <c r="J35" s="56"/>
      <c r="K35" s="29">
        <v>47168</v>
      </c>
      <c r="L35" s="57">
        <v>30000</v>
      </c>
    </row>
    <row r="36" spans="1:12" ht="80.25" customHeight="1" x14ac:dyDescent="0.2">
      <c r="A36" s="14">
        <v>3</v>
      </c>
      <c r="B36" s="26" t="s">
        <v>22</v>
      </c>
      <c r="C36" s="26" t="s">
        <v>19</v>
      </c>
      <c r="D36" s="27" t="s">
        <v>24</v>
      </c>
      <c r="E36" s="26" t="s">
        <v>29</v>
      </c>
      <c r="F36" s="55">
        <v>28000</v>
      </c>
      <c r="G36" s="56"/>
      <c r="H36" s="55">
        <v>16000</v>
      </c>
      <c r="I36" s="55">
        <v>9000</v>
      </c>
      <c r="J36" s="56"/>
      <c r="K36" s="29">
        <v>53000</v>
      </c>
      <c r="L36" s="57">
        <v>30000</v>
      </c>
    </row>
    <row r="37" spans="1:12" ht="69" customHeight="1" x14ac:dyDescent="0.2">
      <c r="A37" s="14">
        <v>4</v>
      </c>
      <c r="B37" s="26" t="s">
        <v>23</v>
      </c>
      <c r="C37" s="26" t="s">
        <v>20</v>
      </c>
      <c r="D37" s="27" t="s">
        <v>25</v>
      </c>
      <c r="E37" s="26" t="s">
        <v>30</v>
      </c>
      <c r="F37" s="55">
        <v>28000</v>
      </c>
      <c r="G37" s="56"/>
      <c r="H37" s="55">
        <v>16000</v>
      </c>
      <c r="I37" s="55">
        <v>9000</v>
      </c>
      <c r="J37" s="56"/>
      <c r="K37" s="29">
        <v>53000</v>
      </c>
      <c r="L37" s="57">
        <v>30000</v>
      </c>
    </row>
    <row r="38" spans="1:12" ht="15.75" customHeight="1" x14ac:dyDescent="0.2">
      <c r="A38" s="59"/>
      <c r="B38" s="59"/>
      <c r="C38" s="59"/>
      <c r="D38" s="59"/>
      <c r="E38" s="60" t="s">
        <v>57</v>
      </c>
      <c r="F38" s="61"/>
      <c r="G38" s="61"/>
      <c r="H38" s="61"/>
      <c r="I38" s="61"/>
      <c r="J38" s="62" t="s">
        <v>36</v>
      </c>
      <c r="K38" s="66">
        <f>SUM(K3:K37)</f>
        <v>1547318</v>
      </c>
      <c r="L38" s="68"/>
    </row>
    <row r="39" spans="1:12" ht="15.75" customHeight="1" x14ac:dyDescent="0.2">
      <c r="A39" s="59"/>
      <c r="B39" s="59"/>
      <c r="C39" s="59"/>
      <c r="D39" s="59"/>
      <c r="E39" s="63" t="s">
        <v>58</v>
      </c>
      <c r="F39" s="64"/>
      <c r="G39" s="64"/>
      <c r="H39" s="64"/>
      <c r="I39" s="64"/>
      <c r="J39" s="64"/>
      <c r="K39" s="20">
        <v>550000</v>
      </c>
      <c r="L39" s="67">
        <f>SUM(L3:L38)</f>
        <v>548500</v>
      </c>
    </row>
  </sheetData>
  <pageMargins left="0.7" right="0.7" top="0.78740157499999996" bottom="0.78740157499999996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Odpovědi formuláře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CLC-NTB2</dc:creator>
  <cp:lastModifiedBy>ČLC</cp:lastModifiedBy>
  <cp:lastPrinted>2023-11-22T11:39:36Z</cp:lastPrinted>
  <dcterms:created xsi:type="dcterms:W3CDTF">2023-11-01T16:02:42Z</dcterms:created>
  <dcterms:modified xsi:type="dcterms:W3CDTF">2023-11-26T13:53:48Z</dcterms:modified>
</cp:coreProperties>
</file>