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tejskalova\Desktop\ALENA\veletrhy\FBM 26\MOBILITA\"/>
    </mc:Choice>
  </mc:AlternateContent>
  <xr:revisionPtr revIDLastSave="0" documentId="13_ncr:1_{B60A0862-5D13-442C-B209-821D7F0AE450}" xr6:coauthVersionLast="36" xr6:coauthVersionMax="36" xr10:uidLastSave="{00000000-0000-0000-0000-000000000000}"/>
  <bookViews>
    <workbookView xWindow="0" yWindow="0" windowWidth="19200" windowHeight="8070" xr2:uid="{00000000-000D-0000-FFFF-FFFF00000000}"/>
  </bookViews>
  <sheets>
    <sheet name="vyhodnocení mobilita III.kolo" sheetId="1" r:id="rId1"/>
  </sheets>
  <definedNames>
    <definedName name="_xlnm._FilterDatabase" localSheetId="0" hidden="1">'vyhodnocení mobilita III.kolo'!$A$46:$G$69</definedName>
  </definedNames>
  <calcPr calcId="191029"/>
</workbook>
</file>

<file path=xl/calcChain.xml><?xml version="1.0" encoding="utf-8"?>
<calcChain xmlns="http://schemas.openxmlformats.org/spreadsheetml/2006/main">
  <c r="J43" i="1" l="1"/>
  <c r="I19" i="1"/>
  <c r="I20" i="1"/>
  <c r="I22" i="1"/>
  <c r="I25" i="1"/>
  <c r="I27" i="1"/>
  <c r="I28" i="1"/>
  <c r="I29" i="1"/>
  <c r="I30" i="1"/>
  <c r="I34" i="1"/>
  <c r="I37" i="1"/>
  <c r="I40" i="1"/>
  <c r="I11" i="1"/>
  <c r="I13" i="1"/>
  <c r="I14" i="1"/>
  <c r="I15" i="1"/>
  <c r="I16" i="1"/>
  <c r="I17" i="1"/>
  <c r="I6" i="1"/>
  <c r="I4" i="1"/>
  <c r="G72" i="1" l="1"/>
  <c r="I69" i="1"/>
  <c r="G76" i="1" s="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H16" i="1" s="1"/>
  <c r="G15" i="1"/>
  <c r="G14" i="1"/>
  <c r="G13" i="1"/>
  <c r="G12" i="1"/>
  <c r="G11" i="1"/>
  <c r="G10" i="1"/>
  <c r="G9" i="1"/>
  <c r="G8" i="1"/>
  <c r="G7" i="1"/>
  <c r="G6" i="1"/>
  <c r="G5" i="1"/>
  <c r="G4" i="1"/>
  <c r="G71" i="1" l="1"/>
  <c r="G73" i="1"/>
  <c r="G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000-000001000000}">
      <text>
        <r>
          <rPr>
            <sz val="10"/>
            <color rgb="FF000000"/>
            <rFont val="Arial"/>
            <scheme val="minor"/>
          </rPr>
          <t>kurz eur počítám 1 EUR=25 Kč</t>
        </r>
      </text>
    </comment>
    <comment ref="G46" authorId="0" shapeId="0" xr:uid="{00000000-0006-0000-0000-000002000000}">
      <text>
        <r>
          <rPr>
            <sz val="10"/>
            <color rgb="FF000000"/>
            <rFont val="Arial"/>
            <scheme val="minor"/>
          </rPr>
          <t>kurz eur počítám 1 EUR=25 Kč</t>
        </r>
      </text>
    </comment>
  </commentList>
</comments>
</file>

<file path=xl/sharedStrings.xml><?xml version="1.0" encoding="utf-8"?>
<sst xmlns="http://schemas.openxmlformats.org/spreadsheetml/2006/main" count="349" uniqueCount="218">
  <si>
    <t>České literární centrum – Autorské mobility Czechia, III. kolo 2025 – ŽÁDOSTI</t>
  </si>
  <si>
    <t>žádosti institucí</t>
  </si>
  <si>
    <t>typ mobility</t>
  </si>
  <si>
    <t>název akce</t>
  </si>
  <si>
    <t>žadatel</t>
  </si>
  <si>
    <t>termín</t>
  </si>
  <si>
    <t>stručný popis akce</t>
  </si>
  <si>
    <t>Celkové požadované prostředky v CZK</t>
  </si>
  <si>
    <t>částka, kterou bude daný projekt podpořen v CZK (zaokrouhleno)</t>
  </si>
  <si>
    <t>Instituce</t>
  </si>
  <si>
    <t>Sneak Lesung aus "Die Mariborhypnose" von Dora Kaprálová, Großes Fest der kleinen Verlage. Literarisches Colloquium Berlin</t>
  </si>
  <si>
    <t>mikrotext</t>
  </si>
  <si>
    <t>11. červenec 2026</t>
  </si>
  <si>
    <t>Čtení Dory Kaprálové a Nataši von Kopp z překladu románu Mariborská hypnóza. Román vyjde v září 2026, tohle předpremiérové představení knihy bude první seznámení s textem, který je mj. nominovaný na Cenu Evropské unie za literaturu (https://euprizeliterature.eu/en/), Cenu Magnesia Litera a Cenu české kritiky. Ukázky přečte a o textu promluví překladatelka Nataša von Kopp a autorka originálu Dora Kaprálová.</t>
  </si>
  <si>
    <t>Lyrik übersetzen – Marie Iljašenko und Julia Miesenböck</t>
  </si>
  <si>
    <t>Brigitte-Schwaiger-Gesellschaft</t>
  </si>
  <si>
    <t>4.12.-5.12.2026</t>
  </si>
  <si>
    <t>Marie Iljašenko vystupuje na sympoziu věnováne literatuře v překladu, který uspořádá Brigitte-Schwaiger-Gesellschaft spolu s Local Bühne ve Freistadtu. (Brigitte Schwaiger byla rakouská spisovatelka narozena ve Freistadtu, žila 1949-2010). Marie Iljašenko představí svou básnickou sbírku Menschen hören überhaupt nur sehr wenig, čte z ní a vede rozhovor s její překladatelkou Julií Miesenböck. Autorské čtení se koná v pátek 4. 12. 2026 večer, první den chystaného sympozia.</t>
  </si>
  <si>
    <t>Petra Dvořáková : Die Krähen (Lesung und Gespräch)</t>
  </si>
  <si>
    <t>RE.KU.RA - Retzbacher Kulturraum</t>
  </si>
  <si>
    <t>říjen / listopad 2026</t>
  </si>
  <si>
    <r>
      <rPr>
        <sz val="10"/>
        <color rgb="FF000000"/>
        <rFont val="Arial"/>
      </rPr>
      <t>Česká spisovatelka Petra Dvořáková představí rakouskému publiku svou knihu</t>
    </r>
    <r>
      <rPr>
        <b/>
        <sz val="10"/>
        <color rgb="FF000000"/>
        <rFont val="Arial"/>
      </rPr>
      <t xml:space="preserve"> "Vrány"</t>
    </r>
    <r>
      <rPr>
        <sz val="10"/>
        <color rgb="FF000000"/>
        <rFont val="Arial"/>
      </rPr>
      <t>, která byla přeložena do němčiny a v roce 2025 vyšla v nakladatelství Anthea. Kniha vypráví příběh mladé dívky, která vyrůstá v zdánlivě bezproblémové rodině, a zabývá se obtížným tématem toxických vztahů mezi rodiči a dětmi, násilí a strachu tam, kde by mělo být bezpečí. V rámci akce se uskuteční beseda s autorkou a čtení z knihy.</t>
    </r>
  </si>
  <si>
    <t>Tschechien erlesen - Kristina Hampolová: Lover/Fighter</t>
  </si>
  <si>
    <t>České centrum Berlín</t>
  </si>
  <si>
    <r>
      <rPr>
        <sz val="10"/>
        <color rgb="FF000000"/>
        <rFont val="Arial"/>
      </rPr>
      <t xml:space="preserve">V rámci řady Tschechien erlesen představí Kristina Hamplová společně se svou překladatelkou Kathrin Janka německý překlad svého románu </t>
    </r>
    <r>
      <rPr>
        <b/>
        <sz val="10"/>
        <color rgb="FF000000"/>
        <rFont val="Arial"/>
      </rPr>
      <t>Lover Fighter</t>
    </r>
    <r>
      <rPr>
        <sz val="10"/>
        <color rgb="FF000000"/>
        <rFont val="Arial"/>
      </rPr>
      <t xml:space="preserve"> v berlínské knihovně Pabla Nerudy. Literární řada "Tschechien erlesen" prezentuje vybrané nově vydané překlady českých autorek a autorů široké berlínské veřejnosti v městských knihovnách. Knihovny jsou ideálním místem pro prezentaci české literatury v Německu, mají své vlastní čtenářské publikum, pracují nekomerčně a bezbariérově, vstup na všechny programy je volný. Kniha Kristiny Hamplová byla v minulém roce vybraná v soutěži Susanny Roth, Kathrin Janka pracovala v minulosti v německé porotě této soutěže. Pořadatelé chtějí tímto čtením upozornit i na další ročník této soutěže pro mladé překladatelstvo.</t>
    </r>
  </si>
  <si>
    <t>Tschechien erlesen - čtení pro školy: Petra Soukupová</t>
  </si>
  <si>
    <t>Autorské čtení z německého překladu knihy pro děti Klub divných dětí a rozhovor s autorkou Petrou Soukupová v knihovně Hansabibliothek. Knihovna má velmi dobré kontakty k okolním školám a velký zájem o akce pro děti. Kniha se vyborně nabízí pro čtení a následnou diskusi o důležitých tématech jako diverzita, odlišnost, tolerance a vzájemný respekt – témata, která jsou aktuální i v berlínských školách. K této knize existují také materiály připravené ilustrátorkou, podle nichž mohou děti kreslit. I tyto materiály by měly být do akce zahrnuty. Čtení by se mělo konat dopoledne a je určeno pro mladší žáky z jedné nebo dvou tříd.</t>
  </si>
  <si>
    <t>Europäische Literaturtage in Krems</t>
  </si>
  <si>
    <t>České centrum Vídeň</t>
  </si>
  <si>
    <t>19.-22.11.2026</t>
  </si>
  <si>
    <r>
      <rPr>
        <b/>
        <sz val="10"/>
        <color rgb="FF000000"/>
        <rFont val="Arial"/>
      </rPr>
      <t>Eli Beneš</t>
    </r>
    <r>
      <rPr>
        <sz val="10"/>
        <color rgb="FF000000"/>
        <rFont val="Arial"/>
      </rPr>
      <t xml:space="preserve"> bude letos hostem Evropských literárních dnů v Kremži, které se budou konat ve dnech 19.-22. listopadu 2026 pod heslem “Naděje”. České centrum Vídeň letos bude poprvé kooperačním partnerem (už potvrzeno) tohoto prestižního čtyřdenního literárního festivalu, který sdružuje mezinárodní spisovatele, filozofy a myslitele ke čtení a debatám o aktuálních evropských tématech. Pod uměleckým vedením Waltera Gronda nabízí pestrý program s dialogy, hudbou a uměním.
Eli Beneš vystoupí s jeho knihou </t>
    </r>
    <r>
      <rPr>
        <b/>
        <i/>
        <sz val="10"/>
        <color rgb="FF000000"/>
        <rFont val="Arial"/>
      </rPr>
      <t>Nepatrná ztráta osamělosti (Unmerklicher Verlust der Einsamkeit</t>
    </r>
    <r>
      <rPr>
        <sz val="10"/>
        <color rgb="FF000000"/>
        <rFont val="Arial"/>
      </rPr>
      <t>, Karl Rauch Verlag) v rámci formátu “Slova a tóny”, při němž náplň večera tvoří společně vždy jeden autor a jeden hudebník.</t>
    </r>
  </si>
  <si>
    <t>CZ-AT [tʃæt] s Michaelem Stavaričem: Alice Horáčková</t>
  </si>
  <si>
    <t>V literární řadě CZ-AT [tʃæt] si Michael Stavarič zve české spisovatelky a spisovatele a překvapuje je neobvyklými otázkami: o jejich tvorbě, literatuře obecně a stavu světa
zvláště. Literární cyklus CZ-AT [tʃæt] je společný projekt Rakouské literární společnosti a Českého centra Vídeň a koná se pravidelně od roku 2023. Pozvání na další CZ-AT 2. prosince 2026 přijala Alice Horáčková s její knihou Rozpůlený dům (Geteiltes Haus), která vychází 19. srpna 2026 v nakladatelství Diogenes Verlag, Zürich, a v níž se autorka zajímavým způsobem vypořádává s osudy smíšených česko-německých rodin jedné sudetské vesnice v první polovině 20. století.</t>
  </si>
  <si>
    <t>globale°: Sozialistische Vergangenheit im Erlebnispark</t>
  </si>
  <si>
    <t>globale e.V.</t>
  </si>
  <si>
    <t>Český scenárista, textař a spisovatel Ondřej Hübl představuje svůj románový debut. Jde o černohumorný thriller o rodině, jejíž hra s realitou se jí začíná vymykat z rukou. Román Opona, který do němčiny pod názvem Der Vorhang přeložila Daniela Pusch, vykresluje temné panorama moci a rodinných propastí. V českém originále kniha vyšla v roce 2022 v brněnském nakladatelství Druhé město.</t>
  </si>
  <si>
    <t>ŠUMAVA LITERA v Stifterhaus Linz, Stifterhaus Linz</t>
  </si>
  <si>
    <t>Spolek Knihy über Grenze</t>
  </si>
  <si>
    <t>Festival Šumava Litera, spolek Knihy über Grenze a Stifterhaus Linz pořádají poprvé společný poměrně bohatý literární večer, jehož obsahem je přednáška a představení soudobé jihočeské literatury, festivalu Šumava Litera, spolku Knihy über Grenze a rovněž autorské čtení tří jihočeských autorů, kteří budou číst ze svých již vydaných knih v německém jazyce nebo z rukopisů překladů knih, které jim vyjdou letos v českém jazyce. Výběr knih a autorů provedl Stifterhaus Linz na dvou předběžných setkáních v srpnu 2025 v Linzi.</t>
  </si>
  <si>
    <t>Viktorie Hanišová, Marek Toman, Martin Vopěnka, Stanislav Struhar: Wunderbare Vielfalt der tschechischen Literatur</t>
  </si>
  <si>
    <t>Wieser &amp; Drava Verlage</t>
  </si>
  <si>
    <t>září-listopad 2026</t>
  </si>
  <si>
    <t>Plánujeme šest pořadů. Čtenářské turné s třemi autorskými večery a třemi divadelními pořady pro děti v Grazu, Klagenfurtu a Vídni, kterého se zůčastní naši autoři/autorka - Marek Toman, Martin Vopěnka, Stanislav Struhar, Viktorie Hanišová, a herečka Edita Vaníčková (scénické čtení a divadelní představení pro děti společně s Markem Tomanem). Moderace a německého přednesu Textů se ujme Stanislav Struhar. Rovněž tlumočení bude zajištěno. Naším cílem je zvýšit zájem a cit pro českou literaturu, a stejně jako v minulosti podpořit literární výměnu mezi Rakouskem a Českou republikou, přispět k ještě hlubší spolupráci. Rádi bychom opět představili českou literaturu v Rakousku a současně zdůraznili její důležitou roli v rozmanitosti mezinárodní kultury. Všechna díla, která budeme s maximální péčí a zodpovědností prezentovat, vydávají naše nakladatelství Wieser a Drava Verlag, která se již léta s velkým porozuměním věnují české literatuře a překládají a vydávají díla významných autorů do němčiny.</t>
  </si>
  <si>
    <t>Book reading with Iva Procházková</t>
  </si>
  <si>
    <t>Öffentliche Bibliothek der Gemeinde und Pfarre St. Marienkirchen</t>
  </si>
  <si>
    <t>říjen 2026</t>
  </si>
  <si>
    <t>Čtení z knihy „Die Spur der Kälte“ s Ivou Procházkovou se koná v prostorách veřejné knihovny a je koncipováno jako moderovaná literární akce. Autorka představí vybrané pasáže, na které naváže krátký kontextuální komentář a následná diskuze s publikem. Cílem akce je propagovat současnou českou literaturu, podpořit kulturní výměnu a oslovit široké spektrum čtenářů. Klidné prostředí knihovny nabízí vhodnou atmosféru, která napomáhá soustředěnému poslechu a diskuzi. Akce se koná v souvislosti s tím, že Česká republika je letos „hostující zemí“ v německy mluvící oblasti.</t>
  </si>
  <si>
    <t>Autorinnenlesung mit Iva Prochazkova</t>
  </si>
  <si>
    <t>CRIME TIME (bremer ensemble e.V.)</t>
  </si>
  <si>
    <t>15.10. in Bremerhaven und 16.10. in Bremen</t>
  </si>
  <si>
    <t>Obě autorská čtení se uskuteční v rámci brémského festivalu detektivek CRIME TIME (nejstaršího festivalu detektivek v Německu s akcemi v Brémách a Bremerhavenu). Autorka bude číst ukázky ze své detektivky Die Spur der Kälte. Obě akce budou kombinací besedy a autorského čtení: bude se hovořit o knihách autorky a o české detektivní literatuře obecně. Akce v Brémách se bude konat v malém, útulném knihkupectví (Findorffer Bücherfenster). Místo konání akce v Bremerhavenu ještě není stanoveno. Akce s Ivou Procházkovou má být prvním krokem v rámci snahy pozvat na detektivní festival autorstvo z různých „měst literatury“ do „města literatury“ Brémy.</t>
  </si>
  <si>
    <t>Milada Součková Beyond the Canon: The Blind Spots of Literary History.</t>
  </si>
  <si>
    <t>dimidium mundi Verlag GmbH</t>
  </si>
  <si>
    <t>Akce „Milada Součková Beyond the Canon: The Blind Spots of Literary History“ představuje německému publiku českou avantgardní autorku Miladu Součkovou. Program kombinuje kurátorské dvojjazyčné čtení z jejího druhého díla Amor a Psyché s moderovanou diskusí. Té se zúčastní překladatelka Doris Kouba a odborníci, kteří přiblíží autorčinu narativní experimentaci a témata exilu, paměti i modernity. Diskuse se zaměří na proces utváření literárního kánonu, marginalizaci autorek a exilových tvůrců i na význam reintegrace opomíjených hlasů do evropského literárního diskurzu. Akce se koná v Mnichově v rámci projektu Czechia 2026 a podporuje dialog mezi kulturními sférami obou zemí – Česka a Německa – i mezi akademickou obcí a veřejností. Setkání vybízí k zapojení publika a jeho cílem je podnítit zájem o překlady dalších děl Milady Součkové, které podtrhnou její trvalý evropský literární význam.</t>
  </si>
  <si>
    <t>Ahoy! The Czech quartet!</t>
  </si>
  <si>
    <t>Mitteldeutscher Verlag GmbH</t>
  </si>
  <si>
    <t>1.10.26-17.10.26</t>
  </si>
  <si>
    <r>
      <rPr>
        <sz val="9"/>
        <color rgb="FF000000"/>
        <rFont val="Arial"/>
      </rPr>
      <t xml:space="preserve">Ahoj! České kvarteto!
Čtyři autoři a čtyři romány, které už nemohou být odlišnější. Čtyři půlhodinové bloky a po nich hodinová pauza na Becherovku. Moderují a tlumočí Christina Frankenberg, Katharina Hinderer, Maria Sileny a Klara Strube.
Psycholožka: Román </t>
    </r>
    <r>
      <rPr>
        <b/>
        <sz val="9"/>
        <color rgb="FF000000"/>
        <rFont val="Arial"/>
      </rPr>
      <t>Do tmy</t>
    </r>
    <r>
      <rPr>
        <sz val="9"/>
        <color rgb="FF000000"/>
        <rFont val="Arial"/>
      </rPr>
      <t xml:space="preserve"> autorky Anny Bolavé (držitelky Magnesia Litera) rozvíjí příběh, který začíná jako všední událost, ale postupně odkrývá osudy mnoha postav, jež jsou spolu složitě propleteny. Bolavá podmanivou prózou barvitě vykresluje hledání cesty ven z nekonečné sklíčenosti.
Kronikářka:</t>
    </r>
    <r>
      <rPr>
        <b/>
        <sz val="9"/>
        <color rgb="FF000000"/>
        <rFont val="Arial"/>
      </rPr>
      <t xml:space="preserve"> Dům v Matoušově ulici</t>
    </r>
    <r>
      <rPr>
        <sz val="9"/>
        <color rgb="FF000000"/>
        <rFont val="Arial"/>
      </rPr>
      <t xml:space="preserve"> od Terezy Boučkové (české bestselleristky, dcery Pavla Kohouta a Anny Cornové) je biografií jednoho pražského domu. Autorka, která v něm prožila dětství i dospělost a před pár lety se do něj vrátila, vypráví příběhy jeho obyvatel propletené s dějinami 20. století v rozpětí téměř sta let.
Detektivka: Petra Klabouchová vyšetřuje U pramenů Vltavy. Obyvateli pohraničí otřese hrůzný nález – tělo vimperské gymnázistky. Dívčino pruhované pyžamo do přítomnosti drsně vrací nevyřešený osud sovětských válečných zajatců i Hitlerovu tajnou továrnu pod Stolovou horou.
Vypravěč: Jan Novák ve svém románu </t>
    </r>
    <r>
      <rPr>
        <b/>
        <sz val="9"/>
        <color rgb="FF000000"/>
        <rFont val="Arial"/>
      </rPr>
      <t>Těžký prach</t>
    </r>
    <r>
      <rPr>
        <sz val="9"/>
        <color rgb="FF000000"/>
        <rFont val="Arial"/>
      </rPr>
      <t>y (pozn.: v originále Bullfighting in Bohemia / Těžký prachy) vypráví příběh vlastní rodiny. Novák vykresluje střet „velkých“ a „malých“ dějin na pozadí polabské vesnice během násilné kolektivizace v 50. letech.</t>
    </r>
  </si>
  <si>
    <t>Aleš Palán and Miro Remo: Lieber in der Wildnis verrückt werden ... Über Aussteiger und Einsiedler</t>
  </si>
  <si>
    <t>01.10.26-30.11.26</t>
  </si>
  <si>
    <t>Raději zešílet v divočině je kniha Aleše Palána a stejnojmenný dokumentární film, na jehož scénáři se podílel a který režíroval Miro Remo. Kniha obsahuje několik příběhů šumavských samorostů, mezi nimi i osud dvojčat Franty a Ondry Klišíkových, kteří na Šumavě sdílejí společný život. Film, na němž se koprodukčně podílelo Česko a Slovensko, měl premiéru na Mezinárodním filmovém festivalu Karlovy Vary 2025, kde v hlavní soutěži získal Křišťálový glóbus. V rámci našeho programu představíme knihu Aleše Palána, promítneme film a s oběma autory a budeme hovořit o strachu z konvencí.</t>
  </si>
  <si>
    <t>Czech Literary Evening: Jaroslav Rudiš and Alice Horáčková</t>
  </si>
  <si>
    <t>Göttinger Literaturherbst e.V.</t>
  </si>
  <si>
    <t>Čtení se uskuteční v rámci festivalu Göttinger Literaturherbst (2.–11. října 2026), který je nejstarším a jedním z největších literárních festivalů v Německu. Nabízí přes 80 akcí pro přibližně 27 000 návštěvníků a je doplněn digitálním programem. V souvislosti s čestným hostováním České republiky na Frankfurtském knižním veletrhu 2026 představí festival speciální český literární fokus. Na 5. října je v Göttingenu ve spolupráci s místním knihkupectvím naplánováno autorské čtení a moderovaná diskuse s Jaroslavem Rudišem a Alicí Horáčkovou. Akce přispěje ke zviditelnění současné české literatury v Německu a díky zavedené síti a širokému veřejnému dosahu festivalu osloví početné publikum se zájmem o literaturu. knihy: "Wo die Toten sprechen" a  „Geteiltes Haus“ – „Rozpůlený dům“</t>
  </si>
  <si>
    <t>Myko @ Comic Festival Hamburg 2026</t>
  </si>
  <si>
    <t>Ankerwechsel Verlag</t>
  </si>
  <si>
    <t>02.10.-04.10.2026</t>
  </si>
  <si>
    <t>Součástí akce bude výstava skic z tvůrčího procesu knihy, rozhovor s ilustrátorkou a představení knižních postav. Výstavní prostor se promění v lesní prostředí, které návštěvníkům nabídne pohlcující zážitek (tzv. immersive experience). Program dále zahrnuje workshopy a autogramiádu. Akce se koná v rámci Comic Festival Hamburg, nejvýznamnějšího festivalu komiksu a grafických románů v severním Německu. Od roku 2026 (pozn. v orig. 2019) je klíčovým partnerem prostor Raum für Illustration, který přitahuje značnou pozornost. Zatímco loni zde byly úspěšně představeny tři české výstavy na několika místech, letos se pozornost plně soustředí na jedinou expozici věnovanou knize „Myko“. Třídenní program zahájí slavnostní vernisáž.</t>
  </si>
  <si>
    <t>Reading of "Matilda und der rote Wolf"</t>
  </si>
  <si>
    <t>ACHSE Verlag</t>
  </si>
  <si>
    <t>26. + 27.11.2026</t>
  </si>
  <si>
    <t>Jedno ze čtení se uskuteční na veletrhu Buch Wien, pravděpodobně v dopoledních hodinách na scéně pro děti a mládež, kam v tu dobu dochází cílová skupina žáků ve věku 10 až 14 let. Druhé čtení plánujeme na den před veletrhem nebo po něm, a to v jedné z poboček vídeňské veřejné knihovny (Büchereien Wien). Přesné podrobnosti budeme ještě ladit, ale naším záměrem je pozvat na čtení školní třídy.</t>
  </si>
  <si>
    <t>OrankeBuch live: Alice Horáčková - Geteiltes Haus</t>
  </si>
  <si>
    <t>OrankeBuch - Peggy Osladil</t>
  </si>
  <si>
    <t>28.srpen 2026</t>
  </si>
  <si>
    <t>Autorské čtení se uskuteční v knihkupectví, které disponuje samostatným sálem pro kulturní akce. Díky pravidelnému programu si tento prostor vybudoval vynikající pověst. Profesionální pódium s kvalitním osvětlením a ozvučením je zárukou živé a poutavé prezentace. Nedávno zde vystoupili čeští autoři Jakub Stanjura a Jaroslav Rudiš. Knihkupectví OrankeBuch a jeho majitelka, paní Osladil, s potěšením představují spisovatele ze sousední země a aktivně podporují projekt Czechia 2026. Řada autorů, kteří v OrankeBuch v minulosti četli, byla později nominována na Německou knižní cenu (Deutscher Buchpreis), mezi nimi například Jacinta Nandi nebo Annett Gröschner.</t>
  </si>
  <si>
    <t>Emma Kausc – Handlungsstörung / Narušení děje</t>
  </si>
  <si>
    <t>zeitkind Verlag Švýcarsko</t>
  </si>
  <si>
    <t>Uvedení překladu knihy: autorské čtení Emmy Kausc, diskuse s nakladatelkou Gabrielou Merz a případně s překladatelkou Martinou Lisou. Pravděpodobně budeme spolupracovat s festivalem Ahoifestival v Curychu (12. června – 1. října) a spolkem Český klub Curych, abychom oslovili místní českou komunitu. Cílem je představit ve Švýcarsku moderní českou kulturu.
Slavnostní uvedení v Curychu doprovodí česká hudba; švýcarská zpěvačka Lala Cádiz vystoupí s novými českými písněmi. O spolupráci jsme požádali také tradičnější česko-švýcarskou zpěvačku Růženku Hraškovou (odpověď zatím nemáme). Kombinace tradiční a moderní hudby by byla velmi zajímavá, protože i román Emmy Kausc propojuje minulost se současností.
Zvažujeme, zda je nezbytné zvát překladatelku Martinu Lisu, jelikož je v Curychu početná česká komunita (jednou z jejích členek je i naše stážistka Anna Vaňková, která mluví plynně česky, německy a anglicky).
Vzhledem k tomu, že je Česká republika čestným hostem ve Frankfurtu, mohla by tato akce sloužit jako zahájení tohoto významného roku ve Švýcarsku. Dále se pokoušíme ve spolupráci s Pro Helvetia zorganizovat českou akci přímo na švýcarském stánku ve Frankfurtu.</t>
  </si>
  <si>
    <t>Kristina Hamplová - Lover/Fighter</t>
  </si>
  <si>
    <t>Uvedení překladu knihy: autorské čtení Kristiny Hamplové, diskuse s nakladatelkou Gabrielou Merz a případně s překladatelkou Kathrin Janka. Plánujeme spolupracovat s Českým klubem Curych, abychom podpořili zájem místní české komunity. Akce se uskuteční v rámci knižního festivalu „Zürich liest“, což je ideální příležitost, jak do Švýcarska přivést moderní českou kulturu.
Slavnostní uvedení v Curychu doprovodí hudba, která koresponduje s dystopickým laděním románu „Lover/Fighter“ – pravděpodobně se tedy zaměříme na experimentální rock.
Zvažujeme, zda je nezbytné zvát překladatelku Kathrin Janka, jelikož v Curychu žije početná česká komunita (jednou z jejích členek je i naše stážistka Anna Vaňková, která mluví plynně česky, německy a anglicky).
Vzhledem k tomu, že je Česká republika čestným hostem ve Frankfurtu, mohla by tato akce sloužit jako důstojné zakončení tohoto významného roku v navazujícím období po Frankfurtském knižním veletrhu.</t>
  </si>
  <si>
    <t>Lesung aus "Bis zum Grund" (tbc)</t>
  </si>
  <si>
    <t>Katharina Hinderer</t>
  </si>
  <si>
    <t>4.12.2026 (tbc)</t>
  </si>
  <si>
    <t>Autorské čtení se uskuteční v Lipsku, a to buď jako samostatná akce, nebo jako součást širšího cyklu, v závislosti na přidělení finančních prostředků z Česko-německého fondu budoucnosti. Projekt vzniká ve spolupráci s překladatelským spolkem Die Fähre e.V. a za podpory organizace partnerství měst Brno–Lipsko. Autorka a překladatelka budou číst z originálu a z připravovaného německého překladu románu „Ke dnu“. Následná diskuse se zaměří na samotnou knihu, proces psaní a její ústřední témata, přičemž autoři zasadí dílo do kontextu celé románové trilogie. Program uzavře prostor pro dotazy publika.</t>
  </si>
  <si>
    <t>Gastland der Frankfurter Buchmesse: Tschechien - Ein Land an der Küste</t>
  </si>
  <si>
    <t>Literaturhaus Bonn e.V.</t>
  </si>
  <si>
    <r>
      <rPr>
        <sz val="9"/>
        <color rgb="FF000000"/>
        <rFont val="Arial"/>
      </rPr>
      <t xml:space="preserve">Již od roku 2013 platí, že čestný host Frankfurtského knižního veletrhu je zároveň čestným hostem v </t>
    </r>
    <r>
      <rPr>
        <b/>
        <sz val="9"/>
        <color rgb="FF000000"/>
        <rFont val="Arial"/>
      </rPr>
      <t>Literaturhausu Bonn</t>
    </r>
    <r>
      <rPr>
        <sz val="9"/>
        <color rgb="FF000000"/>
        <rFont val="Arial"/>
      </rPr>
      <t xml:space="preserve">: v předvečer veletrhu každoročně představujeme výběr výrazných literárních hlasů z hostující země. V reprezentativních prostorách </t>
    </r>
    <r>
      <rPr>
        <b/>
        <sz val="9"/>
        <color rgb="FF000000"/>
        <rFont val="Arial"/>
      </rPr>
      <t>Bundeskunsthalle</t>
    </r>
    <r>
      <rPr>
        <sz val="9"/>
        <color rgb="FF000000"/>
        <rFont val="Arial"/>
      </rPr>
      <t xml:space="preserve"> se tyto hlasy vzájemně doplňují a umocňují, čímž zprostředkovávají představu o globální literární krajině. Tato mezinárodní událost je pro publikum v bývalém hlavním městě Bonnu vždy mimořádným zážitkem.
Letošní český večer je naplánován na 5. října 2026. Vzhledem k tomu, že Bonn leží nedaleko Frankfurtu, mohou naši hosté 6. října ráno pohodlně odcestovat vlakem a za necelé dvě hodiny dorazit přímo na veletrh. Akce bude dvojjazyčná (česko-německá) pod kurátorským i moderátorským vedením překladatelky Evy Profousové. Ta se díky své práci etablovala jako přední odbornice na kulturní vztahy mezi Českem a Německem a v roce 2024 byla oceněna prestižní překladatelskou cenou Straelener Übersetzerpreis. Eva Profousová nabídne celkový pohled na literární svět České republiky a představí naše hosty v živých rozhovorech, které budou tlumočeny pro německy mluvící publikum. Úryvky z děl v němčině přečte německý herec.</t>
    </r>
  </si>
  <si>
    <t>?</t>
  </si>
  <si>
    <t>Čtení s Michalem Ajvazem a Lukášem Cabalou</t>
  </si>
  <si>
    <t>Allee Verlag</t>
  </si>
  <si>
    <t>Čtení představí dva výrazné autory současné středoevropské literatury, jejichž tvorbu spojuje cit pro imaginaci a práce s fantaskními prvky. Michal Ajvaz uvede tituly Druhé město, Pasáže a společné vydání Návrat starého varana / Vražda v hotelu Intercontinental, v nichž propojuje filozofické uvažování s fantastickým světem. Lukáš Cabala představí román Denkst du noch an Trenčín?, jenž se podobně pohybuje na pomezí reality a imaginace a citlivě zachycuje paměť, prostor i proměnlivost vztahů. Večer nabídne setkání dvou poetik, které spojuje otevřenost k fantazii a překračování hranic běžného vnímání. Michal Ajvaz bude číst 10.11.2026 v Regensburgu v rámci literárního festivalu Herbstlese(n), proto se nabízí čtení o den později v Mnichově, kde sídlí jeho německé nakladatelství Allee Verlag.</t>
  </si>
  <si>
    <t>Universität Hamburg</t>
  </si>
  <si>
    <t>26.11. 2026</t>
  </si>
  <si>
    <r>
      <rPr>
        <sz val="10"/>
        <color rgb="FF000000"/>
        <rFont val="Arial"/>
      </rPr>
      <t xml:space="preserve">V návaznosti na letošní Frankfurtský knižní veletrh, resp. v rámci Roku české kultury v německojazyčných zemích bychom rádi v Hamburku "zviditelnili" současnou českou literaturu. Jáchym Topol je ochoten představit svůj nejnovější román </t>
    </r>
    <r>
      <rPr>
        <b/>
        <i/>
        <sz val="10"/>
        <color rgb="FF000000"/>
        <rFont val="Arial"/>
      </rPr>
      <t xml:space="preserve">Peklo neexistuje </t>
    </r>
    <r>
      <rPr>
        <sz val="10"/>
        <color rgb="FF000000"/>
        <rFont val="Arial"/>
      </rPr>
      <t>(2025), který má vyjít v německém překladu na podzim tohoto roku. Autor by vystoupil společně se svou dlouholetou překladatelkou Evou Profousovou, která by promluvila o svých bohatých zkušenostech překladatelky do němčiny, s důrazem na specifické výzvy, které před překladatele staví osobitý autorův styl. Čtení je speciálně určeno pro studenty a akademickou obec hamburské university.</t>
    </r>
  </si>
  <si>
    <t>Radka Denemarková stellt Ihre Romane vor</t>
  </si>
  <si>
    <r>
      <rPr>
        <sz val="10"/>
        <color rgb="FF000000"/>
        <rFont val="Arial"/>
      </rPr>
      <t xml:space="preserve">V návaznosti na letošní Frankfurtský knižní veletrh, resp. v rámci Roku české kultury v německojazyčných zemích bychom rádi v Hamburku "zviditelnili" současnou českou literaturu. Radka Denemarková bude číst krátké ukázky z německých překladů knih </t>
    </r>
    <r>
      <rPr>
        <b/>
        <i/>
        <sz val="10"/>
        <color rgb="FF000000"/>
        <rFont val="Arial"/>
      </rPr>
      <t>Peníze od Hitlera, Příspěvek k dějinám radosti, Hodiny z olova, Čokoládová krev</t>
    </r>
    <r>
      <rPr>
        <sz val="10"/>
        <color rgb="FF000000"/>
        <rFont val="Arial"/>
      </rPr>
      <t xml:space="preserve"> (vyjde německy v červnu), </t>
    </r>
    <r>
      <rPr>
        <b/>
        <i/>
        <sz val="10"/>
        <color rgb="FF000000"/>
        <rFont val="Arial"/>
      </rPr>
      <t>Kobold</t>
    </r>
    <r>
      <rPr>
        <sz val="10"/>
        <color rgb="FF000000"/>
        <rFont val="Arial"/>
      </rPr>
      <t xml:space="preserve"> (tento román vyjde německy v říjnu) jako ukázku odlišné práce s jazykem a literární formou. Čtení je speciálně určeno pro studenty a akademickou obec hamburské university.</t>
    </r>
  </si>
  <si>
    <t>České dny kultury 2026 v Greifswaldu</t>
  </si>
  <si>
    <t>Koeppenhaus / IKAZ e.V.</t>
  </si>
  <si>
    <t>16.10. - 28.10.2026</t>
  </si>
  <si>
    <r>
      <rPr>
        <sz val="10"/>
        <color rgb="FF000000"/>
        <rFont val="Arial"/>
      </rPr>
      <t xml:space="preserve">V rámci dalšího, již šestého, ročníku Českých dnů kultury 2026, bychom rádi představili autorku Annu Beatu Háblovou (21.10.2026, Koeppenhaus) a její román </t>
    </r>
    <r>
      <rPr>
        <b/>
        <sz val="10"/>
        <color rgb="FF000000"/>
        <rFont val="Arial"/>
      </rPr>
      <t>"Směna"</t>
    </r>
    <r>
      <rPr>
        <sz val="10"/>
        <color rgb="FF000000"/>
        <rFont val="Arial"/>
      </rPr>
      <t xml:space="preserve">, který se v současné době překládá do pěti jazyků a pojednává o sociálních rozdílech společnosti a problémy globalizace spojeným s konfliktem mezi snem a realitou života. Dalším autorem, kterého bychom rádi představili je Petr Šesták a jeho román </t>
    </r>
    <r>
      <rPr>
        <b/>
        <sz val="10"/>
        <color rgb="FF000000"/>
        <rFont val="Arial"/>
      </rPr>
      <t>"Vyhoření"</t>
    </r>
    <r>
      <rPr>
        <sz val="10"/>
        <color rgb="FF000000"/>
        <rFont val="Arial"/>
      </rPr>
      <t xml:space="preserve"> (28.10.2026, Koeppenhaus). Tento román nás zavádí do světa práce kurýra a jeho každodenního zápasu s dopravou. Šesták nám ukazuje sociální a majetkové rozdíly ve společnosti a nerovné rozdělí moci a bohatství.</t>
    </r>
  </si>
  <si>
    <t>Archeologické muzeum v Chemnitz: Kantáta – tanec šílených</t>
  </si>
  <si>
    <t>Nadační fond Arnošta Lustiga</t>
  </si>
  <si>
    <t>Hudebně-lyrické pásmo k jubileu Arnošta Lustiga (1926–2026)
Místo konání: Archeologické muzeum Chemnitz (v rámci festivalu Tacheles 2026).
Pod záštitou: prezidenta Petra Pavla (součást mezinárodního FestivALu100).
Inscenace v režii Evy Lustigové propojuje dosud nepublikovanou poezii Arnošta Lustiga (Ševirat hakelim) s hudbou J. S. Bacha (kantáta Ich habe genug). Dramatický kontrapunkt textu a hudby interpretují tři herci, operní pěvkyně Marie Kopecká Verhoeven a komorní orchestr. Dílo reflektuje tragické milníky 20. století, ale nepostrádá autorovu typickou moudrost a ironii. Text byl částečně inspirován Lustigovým scénářem k oceněnému filmu The Precious Legacy. Po úspěšných reprízách v ČR (např. Divadlo Husa na provázku) se projekt v roce 2026 představí také na Bachfest Leipzig, v Paříži, New Yorku a v pražské Maiselově synagoze. Akce proběhne v německém jazyce.</t>
  </si>
  <si>
    <t>ARCHIZOOM BOOKS: Prezentace knihy Ročenka Česká architektura a Jan Schindler</t>
  </si>
  <si>
    <t>Idealab, s.r.o.</t>
  </si>
  <si>
    <t>7. 10. 2026 / nebo dle harmonogramu</t>
  </si>
  <si>
    <t>Ročenka Česká architektura / Czech Architecture je nejdéle kontinuálně vydávaná edice o současné české architektuře. Vychází každoročně od roku 1999 a za více než čtvrt století se stala respektovaným zdrojem informací o tom nejlepším, co v české architektonické tvorbě vzniká. 26. svazek, který mapuje období 2024–2025, vydá v červnu 2026 nakladatelství ARCHIZOOM BOOKS pro Prostor – architektura, interiér, design, o.p.s. Editorem ročenky Česká architektura 2024–2025 je architekt Jan Schindler z pražského ateliéru Schindler Seko architekti, který je známý svým racionálním a kontextuálním přístupem k architektuře. Za grafické zpracování publikace odpovídá renomovaný český typograf a knižní grafik Martin Pecina, který se dlouhodobě věnuje svému řemeslu a jehož práce byly několikrát oceněny v soutěži o Nejkrásnější české knihy roku.</t>
  </si>
  <si>
    <t>Prezentace knihy Arnoštova cesta a autorské kapitoly Mein Weg zu unseren Deutschen na mezinárodním
knižním veletrhu ve Frankfurtu</t>
  </si>
  <si>
    <t>7.10. nebo 10.10. 2026, případně každá událost v jiný den</t>
  </si>
  <si>
    <r>
      <rPr>
        <sz val="9"/>
        <color rgb="FF000000"/>
        <rFont val="Arial"/>
      </rPr>
      <t xml:space="preserve">Frankfurt am Main – Prezentace grafického románu Arnoštova cesta (Odeon 2023), který byl na širším seznamu Magnesia Litera v kategorii mládež a děti, 2024). Pořádající instituce: Frankfurtský knižní veletrh ve spolupráci s Českým literárním centrem, nakladatelstvím Karl Rauch Verlag. V rámci oficiálního programu Frankfurtského knižního veletrhu 2026 proběhne slavnostní prezentace německého vydání tohoto románu. Program zahrnuje představení knihy, rozhovor s autorkou a Evou Lustigovou. </t>
    </r>
    <r>
      <rPr>
        <b/>
        <sz val="9"/>
        <color rgb="FF000000"/>
        <rFont val="Arial"/>
      </rPr>
      <t xml:space="preserve">Prezentace knihy Mein Weg zu unseren Deutschen (2. díl) </t>
    </r>
    <r>
      <rPr>
        <sz val="9"/>
        <color rgb="FF000000"/>
        <rFont val="Arial"/>
      </rPr>
      <t>Pořádající instituce: Frankfurtský knižní veletrh ve spolupráci s Českým literárním centrem, Adalbert Stifter Verein Kulturreferat, Deutsches Kulturforum östliches Europa. V rámci oficiálního programu Frankfurtského knižního veletrhu 2026 proběhne slavnostní prezentace druhého svazku česko-německé antologie Mein Weg zu unseren Deutschen, která tematizuje osobní a historické vztahy mezi Čechy a Němci. Hosty prezentace budou Jindřich Mann a Eva Lustigová, jejichž příspěvky reprezentují dva pohledy na česko-německé vztahy – paměť války a šoa i kulturní identitu na pomezí jazyků a zemí. Program zahrnuje besedu a následnou diskusi s diváky. Moderuje redaktor knihy Wolfgang Schwarz.</t>
    </r>
  </si>
  <si>
    <t>26. Literární / Literarisches Zarafest</t>
  </si>
  <si>
    <t>artes123 e.V.</t>
  </si>
  <si>
    <t>V roce 2025 jsme zahájili partnerský projekt při příležitosti 25. ročníku Literárního Zarafestu v Děčíně. Letošní druhý díl akce se uskuteční v neděli v Pirně. Na programu je literární procházka s krátkými čteními německých i českých autorů, hudebně doprovázené čtení v městském kostele a autorské čtení propojené s výtvarným uměním (knihtisk, ateliéry) v prostoru „Komplex45“.</t>
  </si>
  <si>
    <t>Konzert Kafka Band + Lesung Jaroslav Rudiš</t>
  </si>
  <si>
    <t>Literaturhaus Stuttgart</t>
  </si>
  <si>
    <t>Projekt Kafka Band vznikl v roce 2012 z iniciativy Literaturhausu. Alba Zámek, Amerika a Proces vznikla za podpory této instituce a měla ve Stuttgartu svou premiéru. Nyní se éra projektu Kafka Band uzavírá „Best of“ turné, jehož součástí bude i vystoupení ve Stuttgartu. Během koncertu zároveň představíme nový román Jaroslava Rudiše "Wo die Toten sprechen", se kterým na nejrůznějších projektech dlouhodobě spolupracujeme.</t>
  </si>
  <si>
    <t>Literary landmarks in Prague: FBM 2026</t>
  </si>
  <si>
    <t>Verlagshaus Römerweg GmbH</t>
  </si>
  <si>
    <t>10. + 11.10.2026</t>
  </si>
  <si>
    <t>Nakladatel Lothar Wekel nejprve představí autory a jejich tvorbu a následně předá slovo Rolandu Schwarzovi, který přiblíží strukturu knihy. Poté autoři přečtou ukázky ze svých děl, které Lothar Wekel proloží svými komentáři. Na pozadí budou promítány fotografie Chrise Seelinga pořízené přímo pro tuto knihu, které text dokreslí vlastním uměleckým jazykem.
PRAG mit anderen Worten: Unterwegs zwischen Gassen und Geschichten (pracovní název)</t>
  </si>
  <si>
    <t>Lesereise Klára Vlasáková</t>
  </si>
  <si>
    <t>Verlagsgruppe HarperCollins Deutschland GmbH</t>
  </si>
  <si>
    <t>08.-18.10.2026</t>
  </si>
  <si>
    <r>
      <rPr>
        <sz val="9"/>
        <color rgb="FF000000"/>
        <rFont val="Arial"/>
      </rPr>
      <t xml:space="preserve">Plánujeme autorské turné Kláry V. se zastávkami v Německu, Rakousku a Švýcarsku. Turné zahájíme uvedením knihy </t>
    </r>
    <r>
      <rPr>
        <i/>
        <sz val="9"/>
        <color rgb="FF000000"/>
        <rFont val="Arial"/>
      </rPr>
      <t>Die Kugel / Praskliny</t>
    </r>
    <r>
      <rPr>
        <sz val="9"/>
        <color rgb="FF000000"/>
        <rFont val="Arial"/>
      </rPr>
      <t xml:space="preserve"> na Frankfurtském knižním veletrhu, na které navážou čtení na nejméně čtyřech dalších místech. Podrobnosti v současné době finalizujeme. Akce budou mít podobu moderovaných autorských debat (každá v délce přibližně 90 minut), v nichž herečka nebo předčitatelka přečte vybrané pasáže v němčině. Během diskuse bude autorka hovořit o české literární scéně, své spisovatelské práci i o významu samotného románu. Na projektu spolupracujeme s knihkupectvími a festivaly.</t>
    </r>
  </si>
  <si>
    <t>Reading by the author: Iva Procházková</t>
  </si>
  <si>
    <t>Braumueller GmbH</t>
  </si>
  <si>
    <r>
      <rPr>
        <sz val="9"/>
        <color theme="1"/>
        <rFont val="Arial"/>
      </rPr>
      <t xml:space="preserve">V rámci literárního turné po rakouských knihkupectvích bude česká spisovatelka Iva Procházková hovořit s Bernhardem Borovanským z nakladatelství Braumüller o své nejnovější knize </t>
    </r>
    <r>
      <rPr>
        <b/>
        <i/>
        <sz val="9"/>
        <color theme="1"/>
        <rFont val="Arial"/>
      </rPr>
      <t xml:space="preserve">„Die Spur der Kälte“ </t>
    </r>
    <r>
      <rPr>
        <sz val="9"/>
        <color theme="1"/>
        <rFont val="Arial"/>
      </rPr>
      <t>(</t>
    </r>
    <r>
      <rPr>
        <i/>
        <sz val="9"/>
        <color theme="1"/>
        <rFont val="Arial"/>
      </rPr>
      <t>Dívky nalehko</t>
    </r>
    <r>
      <rPr>
        <sz val="9"/>
        <color theme="1"/>
        <rFont val="Arial"/>
      </rPr>
      <t>). Program zahrnuje autorské čtení i diskusi o její další tvorbě. Tyto akce se konají v rámci příprav na letošní čestné hostování České republiky na Frankfurtském knižním veletrhu a jsou organizovány nakladatelstvím Braumüller ve spolupráci s řadou knihkupectví. Již nyní jsou potvrzeny následující termíny: 8. září v knihkupectví Wagnersche v Innsbrucku, 9. září v knihkupectví Brunner v Bregenzu, 15. září v knihkupectví Morawa ve Vídni, 16. září v knihkupectví Moser ve Štýrském Hradci a 17. září v knihkupectví Heyn v Klagenfurtu.</t>
    </r>
  </si>
  <si>
    <t>Czech Night at Frankfurt / Tschechische Nacht zur Frankfurter Buchmesse</t>
  </si>
  <si>
    <t>parasitenpresse (Adrian Kasnitz)</t>
  </si>
  <si>
    <t>V rámci „České noci“ představíme naše tři autory – Kláru Wang Tylovou, Petra Šestáka a Elsu Aidse – během autorského čtení v češtině a němčině. Doprovodí je tři němečtí spisovatelé v roli jejich mentorů. Do programu se zapojí také překladatelky Susa Wolfrum a Christina Frankenberg. Jedinečnou atmosféru večera podtrhne živá hudba. Akce se uskuteční v prostorách Naxos Halle, oblíbeného kulturního centra v prostorách bývalé frankfurtské továrny. Moderují Adrian Kasnitz (Kolín nad Rýnem) a Ivana Mitrich (Frankfurt).</t>
  </si>
  <si>
    <t>Frankfurt Book Fair 2026: Štěpánka Jislová, Tereza Semotamová, Ondřej Hübl, Petr Hruška</t>
  </si>
  <si>
    <t>Voland &amp; Quist</t>
  </si>
  <si>
    <t>7.10.2026-11.10.2026</t>
  </si>
  <si>
    <t>V souvislosti s tím, že Česká republika bude čestným hostem nadcházejícího Frankfurtského knižního veletrhu, zaměří naše nakladatelství v aktuálním jarním i nadcházejícím podzimním programu na české autory. Nakladatelství Voland &amp; Quist, které se specializuje na překlady z jazyků jihovýchodní Evropy včetně češtiny, vnímá veletrh jako příležitost představit své autory německému i mezinárodnímu publiku, upevnit jejich pozici na literárním trhu a posílit kontakty s nakladateli, překladateli a čtenáři. Díky podpoře z cestovního grantu plánujeme představit rozmanitou paletu českých hlasů po boku jejich německých překladatelů. Program bude zahrnovat čtení z románů Terezy Semotamové (v překladu Martiny Lisy) a Ondřeje Hübla (v překladu Daniely Pusch), poezii Petra Hrušky (v překladu Martiny Lisy) a grafický román Štěpánky Jislové (v překladu Julie Miesenböck). Součástí budou také besedy a panelové diskuse s autory a překladateli, které podpoří zapojení publika, kulturní výměnu a budoucí možnosti překladů a publikací.</t>
  </si>
  <si>
    <t>Čtení s Michalem Ajvazem v říjnu</t>
  </si>
  <si>
    <r>
      <rPr>
        <sz val="9"/>
        <color rgb="FF000000"/>
        <rFont val="Arial"/>
      </rPr>
      <t xml:space="preserve">Čtení s Michalem Ajvazem představí výběr z jeho tvorby, která patří k nejvýraznějším v současné české literatuře. Autor je známý svou imaginativní prózou, jež propojuje filozofické myšlení s prvky fantastična a jemné ironie. Během večera budou představeny tituly </t>
    </r>
    <r>
      <rPr>
        <b/>
        <sz val="9"/>
        <color rgb="FF000000"/>
        <rFont val="Arial"/>
      </rPr>
      <t>Druhé město, Pasáže a společné vydání Návrat starého varana / Vražda v hotelu Intercontinental</t>
    </r>
    <r>
      <rPr>
        <sz val="9"/>
        <color rgb="FF000000"/>
        <rFont val="Arial"/>
      </rPr>
      <t>. Ajvazova díla otevírají čtenářům fascinující světy skryté za každodenní realitou a vybízejí k novému způsobu vnímání prostoru, jazyka i samotného příběhu. Akce nabídne jedinečnou příležitost setkat se s autorem a nahlédnout do jeho literárního univerza. V Buchhandlung Schutt, Frankfurt.</t>
    </r>
  </si>
  <si>
    <t>Czechia 2026 | Buch Wien 2026</t>
  </si>
  <si>
    <t>25.-29.11.2026</t>
  </si>
  <si>
    <r>
      <rPr>
        <sz val="9"/>
        <color rgb="FF000000"/>
        <rFont val="Arial"/>
      </rPr>
      <t xml:space="preserve">Při příležitosti letošního knižního veletrhu Buch Wien (25.-29. listopadu 2026) vystoupí česká spisovatelka na jevišti Donau Lounge (už potvrzeno), překladatelka a lingvistka Viktorie Hanišová. Autorka, která se řadí k nejprodávanějším v Česku, zde vystoupí se svou knihou </t>
    </r>
    <r>
      <rPr>
        <b/>
        <i/>
        <sz val="9"/>
        <color rgb="FF000000"/>
        <rFont val="Arial"/>
      </rPr>
      <t>Neděle odpoledne (Sonntagnachmittag</t>
    </r>
    <r>
      <rPr>
        <sz val="9"/>
        <color rgb="FF000000"/>
        <rFont val="Arial"/>
      </rPr>
      <t>), jež vyšla v němčině v roce 2025 v rakouském nakladatelství Wieser Verlag. Knize, která se věnuje chlapeckému dospívání provázenému složitými rodinnými vztahy, odlišnými pohledy na život, ale i radostmi sblížení, zaznamenala úspěch nejen mezi českými čtenáři, ale zaujala i německy mluvící publikum: velmi dobrou recenzi získala například ve Frankfurter Allgemeine Zeitung (16.12.2025). Po krátkém představení knihy přečte Viktorie Hanišová krátkou ukázku v češtině a poté v němčině. Rozhovor a moderování diskuse s publicum zajistí Sandra Dudek. Paní Hanišová mluví výborně německy, tlumočení proto není nutné (do níže uvedeného pole "honorář za tlumočení" jsme tedy uvedli honorář za moderaci).</t>
    </r>
  </si>
  <si>
    <t>Czechia 2026 | Buch Wien 2026: Petra Soukupová</t>
  </si>
  <si>
    <r>
      <rPr>
        <sz val="10"/>
        <color rgb="FF000000"/>
        <rFont val="Arial"/>
      </rPr>
      <t xml:space="preserve">V rámci letošního veletrhu Buch Wien (25.-29. listopadu 2026) jsme na dětské jeviště vyhrazené pro literaturu pro děti a mládež pozvali jednu z nejúspěšnějších českých spisovatelek Petru Soukupovou. Autorka zde představí svou knihu </t>
    </r>
    <r>
      <rPr>
        <b/>
        <i/>
        <sz val="10"/>
        <color rgb="FF000000"/>
        <rFont val="Arial"/>
      </rPr>
      <t>Divné děti a smutná kočka</t>
    </r>
    <r>
      <rPr>
        <sz val="10"/>
        <color rgb="FF000000"/>
        <rFont val="Arial"/>
      </rPr>
      <t xml:space="preserve"> </t>
    </r>
    <r>
      <rPr>
        <b/>
        <i/>
        <sz val="10"/>
        <color rgb="FF000000"/>
        <rFont val="Arial"/>
      </rPr>
      <t>(Die seltsamen Kinder und die traurige Katze</t>
    </r>
    <r>
      <rPr>
        <sz val="10"/>
        <color rgb="FF000000"/>
        <rFont val="Arial"/>
      </rPr>
      <t xml:space="preserve">, pracovní název), jež vyjde v němčině v rakouském nakladatelství Jungbrunnen Verlag. Jedná se o pokračování velmi úspěšné knihy </t>
    </r>
    <r>
      <rPr>
        <b/>
        <i/>
        <sz val="10"/>
        <color rgb="FF000000"/>
        <rFont val="Arial"/>
      </rPr>
      <t>Klub divných dětí</t>
    </r>
    <r>
      <rPr>
        <sz val="10"/>
        <color rgb="FF000000"/>
        <rFont val="Arial"/>
      </rPr>
      <t xml:space="preserve">, jež rovněž vyšla u Jungbrunnen Verlag v roce 2025 pod názvem </t>
    </r>
    <r>
      <rPr>
        <b/>
        <i/>
        <sz val="10"/>
        <color rgb="FF000000"/>
        <rFont val="Arial"/>
      </rPr>
      <t>Klub der seltsamen Kinder</t>
    </r>
    <r>
      <rPr>
        <sz val="10"/>
        <color rgb="FF000000"/>
        <rFont val="Arial"/>
      </rPr>
      <t>, a s níž Soukupová sklidila velký úspěch na Buch Wien 2025. Tehdy se na její prezentaci shromáždilo přes 70 diváků. Na jevišti se letos setká Petra Soukupová s Helenou Novak, která její knihu překládala a bude na akci rovněž tlumočit.</t>
    </r>
  </si>
  <si>
    <t>žádosti autorstva</t>
  </si>
  <si>
    <t>Autorská</t>
  </si>
  <si>
    <t>Autorské čtení knihy S Wittgensteinem v gay sauně</t>
  </si>
  <si>
    <t>Vratislav Maňák</t>
  </si>
  <si>
    <t>15. 9., 12. a 13. 10. 2026</t>
  </si>
  <si>
    <t>Ve všech případech jde o prezentace německého překladu knihy S Wittgensteinem v gay sauně (Mit Wittgenstein in der Schwulensauna, Karl Rauch Verlag 2026), přičemž druhé dvě besedy bezprostředně navazují na Frankfurter Buchmesse. Každá akce je koncipovaná jako moderovaná diskuse s ukázkami, moderaci vždy zastává Daniel Schmidt (který o tomto formátu komunikoval už jak s M. Čičvákovou, tak s M. Kraflem; do následné kalkulace nákladů nejsou jeho výdaje zahrnuty). V případě Mnichova akce probíhá v česko-bavorském knihkupectví Kubula, v Kolíně jde o queer prostor Oya Müllem, v Brémách o galerie Weserburg v rámci literární řady Queer.Lit!</t>
  </si>
  <si>
    <t>Profesní</t>
  </si>
  <si>
    <t>Účast na básnickém čtení a profesní setkání v Berlíně</t>
  </si>
  <si>
    <t>Anna Luňáková</t>
  </si>
  <si>
    <t>Ráda bych jako zástupkyně Asociace spisovatelů navštívila dvě berlínské literární instituce, konkrétně Lettrétage a Haus für Poesie, v rámci budoucí (datum zatím není pevně stanoveno) literární básnické akce, kterou pořádá Czechlit (v rámci projektu Czechia 2026) ve spolupráci s AS. Na základě dlouholeté spolupráce AS a Haus für Poesie v rámci projektu lyrikline.org, kde působím jako kurátorka a překladatelka, bych navštívila obě zmíněné instituce za účelem profesionalizace; na úrovni kurátorské a překladatelské z hlediska současné české poezie a jejího překladu do německy mluvících zemí a na základě spolupořadatelství básnické akce AS, kde jsem dlouholetou členkou výboru. Akce, která zatím nemá pevně stanovené datum, se bude kontakt nejspíše v červnu nebo v září (říjnu) 2026; žádám o proplacení běžného opravního spojení Praha – Berlín a dvě noci na místě (odhadovaná cena 100 euro / noc). Výsledkem mé návštěvy bude networkingové propojení jak s projektem Lettrétage (jeden den) tak s projektem Haus für Poesie (druhý den), lepší kurátorská praxe (která doposud probíhá online) a inspirace berlínskou kulturní politikou a literární scénou, která by mohla obohatit české prostředí, včetně navázání spolupráce pro roky 2027+, v návaznosti na projekt Czechia 2026.</t>
  </si>
  <si>
    <t>Tereza Semotamová</t>
  </si>
  <si>
    <t xml:space="preserve">Účast na Frankfurtském knižním veletrhu </t>
  </si>
  <si>
    <t>Lucie Strnadová</t>
  </si>
  <si>
    <t>15.-19.10.2026</t>
  </si>
  <si>
    <t>Rádi bychom vyjeli jako nakladatelství LuStr Books a autoři knih na knižní veletrh do Franfurktu nad Mohanem, který v roce 2026 hostuje ČR. Chtěli bychom se stát součástí největšího knižního veletrhu a získat zde zkušenosti a kontakty pro překlad knih. Pokud to bude možné, rádi přispějeme i jako autoři například besedou pro děti a dospělé. Besedu je možné vést v anglickém jazyce. Nebo v případě dalších možností či nabídek jsme ochotní přispět i dalšími způsoby.</t>
  </si>
  <si>
    <t>Zuzana Lizcová</t>
  </si>
  <si>
    <t>Prezentace německé verze knihy Dvojité agentky/Doppelagentinnen, sbírky rozhovorů s Češkami dlouhodobě žijícími v Německu (spoluautorka dr. Zuzana Jürgens) na Frankfurtském knižním veletrhu 2026 v rámci prezentace Česka jako čestného hosta. Kniha nabízí jedinečný pohled na výzvy, kterým současné německá společnost čelí prostřednictvím rozhovorů se ženami z různých věkových skupin, profesí a regionů. Rozhovory průběžně vycházely v letech 2024-2026 v Deníku N, který ve své edici knihu vydává v češtině na jaře 2026. Německý překlad knihy byl financován Nadací Heinricha Bölla (pražskou kanceláří) a bude rovněž součástí její prezentace na veletrhu.</t>
  </si>
  <si>
    <t>Lenka Blažejová</t>
  </si>
  <si>
    <t>14.-18. 10. 2026</t>
  </si>
  <si>
    <t>Moc ráda bych veletrh navštívila, jelikož mi v němčině letos vyšly 3 knihy. Chtěla bych své knížky aktivně propagovat ve spolupráci s německými nakladatelstvími HANSER, GERSTENBERG a THIENEMANN. Také bych si přála knihy nabízet do jiných jazyků a měla bych zájem pro inspiraci zhlédnout světovou knižní produkci. MÁMA S TÁTOU UŽ NEJSOU SPOLU získala ocenění Nejkrásnější české knihy roku a nominaci Zlatá stuha, CÍŤA byla také nominovaná na Zlatou stuhu a ještě jsem autorkou MOJÍ RUDÉ KNÍŽKY. Knížky vychází i v dalších zemích Evropy a Asie.</t>
  </si>
  <si>
    <t>Prezentace německého vydání knihy a autorské čtení na Frankfurter Buchmesse</t>
  </si>
  <si>
    <t>Lucie Lučanská</t>
  </si>
  <si>
    <t>7.-11.10.2026</t>
  </si>
  <si>
    <t>Prezentace německého vydání Knihy vnímání na Frankfurter Buchmesse Jako autorka a ilustrátorka se zúčastním mezinárodního knižního veletrhu Frankfurter Buchmesse, kde představím německý překlad své autorské knihy pro děti Kniha vnímání. Tento projekt připravujeme ve spolupráci s Ritou Furstenau, vedoucí německého nakladatelství Rotopol, které se specializuje na kvalitní vizuální literaturu. Moje účast na veletrhu je klíčovým krokem pro uvedení titulu na německojazyčný trh a pro upevnění mezinárodní spolupráce s tímto prestižním vydavatelstvím. V rámci akce plánujeme tyto aktivity: Prezentace a autorské čtení: Představení konceptu dětské knihy a procesu tvorby v německém kontextu přímo na stánku nakladatelství Rotopol. Odborný networking: Setkání s mezinárodními nakladateli, kurátory a kritiky dětské literatury nad německou edicí titulu. Autogramiáda a setkání se čtenáři: Prezentace mé práce širší veřejnosti a diskuze o roli ilustrace a filosofii smyslů v literatuře pro děti. Účast na veletrhu mi umožní osobně podpořit start německého vydání a reprezentovat současnou českou tvorbu pro děti na nejvýznamnější oborové platformě v Evropě.</t>
  </si>
  <si>
    <t>Magda Navrátilová Garguláková</t>
  </si>
  <si>
    <t>Frankfurtský knižní veletrh, jedna z největších knižních akcí na světě, bude v roce 2026 výjimečný, protože Česká republika je čestným hostem. Z pozice autorky dětských naučných knih považuji svoji účast za velmi přínosnou a inspirativní – umožní mi získat nové podněty pro tvorbu, rozvinout kontakty s nakladateli i mezinárodními tvůrci literatury i ilustrace a sledovat aktuální trendy. Ráda bych zároveň reprezentovala své dva tituly vydané v němčině – Ruka: kompletní průvodce (Thienemann Verlage) a Mosty (Karl Rauch Verlag).</t>
  </si>
  <si>
    <t>Theresa Clauberg</t>
  </si>
  <si>
    <t>Účast na Frankfurtském knižním veletrhu jako profesní výjezd zaměřený na další profesionalizaci v roli literární překladatelky z češtiny do němčiny. V roce 2026 mi vyjdou překlady v nakladatelstvích Schenk (napr.: Rvi potichu, brácho; Pán a vrabec) a Achse (Matylda a růžovej vlk). Návštěva veletrhu by mi umožnila navázat a prohloubit kontakty s aktéry německojazyčného knižního trhu; zároveň bych byla ráda k dispozici pro případné tlumočení či účast na autorských čteních a doprovodných programech.</t>
  </si>
  <si>
    <t>Jana Kománková</t>
  </si>
  <si>
    <t>Buchmesse ve Frankfurtu, netřeba představovat -  zásadní veletrh, ráda bych zde prohloubila kontakty s cílem zajistit možnost vydání svých knih v zahraničí (aktuální Češi v Berlíně a chystaná Kniha o zmrzlině, u které předpokládám větší možnost oslovit mezinárodní publikum) a zároveň na akci chci jet napsat reportáž pro české čteáře - jelikož je letos Česko čestným hostem, je o Frankfurt větší zájem a ráda bych přivezla hlubší report</t>
  </si>
  <si>
    <t>Profesní- autorská</t>
  </si>
  <si>
    <t>Hana Hadas</t>
  </si>
  <si>
    <t>Frankfurtský knižní veletrh je pro mě jako překladatelku ústředním místem výměny nápadů a inspirace. Zde se setkám s literárními agenty, nakladateli a autory – osobní setkání, která často položí základ budoucích projektů. Obzvlášť se těším, že představím svůj aktuální překlad „Praha noir“ (vydavatel: Culturbooks) – dílo, které zachycuje temnou atmosféru české metropole. Možná bude i akce s Petrem Hanelem, jehož knihu „O hvězdách víš hovno“ jsem s vášní přeložila do němčiny. Kromě prezentace své práce jde především o péči o kontakty: rozhovory o trendech, nových autorech a výzvách překladu. Veletrh je pro mě příležitostí postavit se jako most mezi kulturami – a třeba i odstartovat nové projekty. Každý rozhovor může otevřít dveře, ať už k autorskému čtení, spolupráci nebo prostě k výměně názorů s kolegy. Nakonec nejde jen o síťování, ale také o pocit, že jsem součástí živé, mezinárodní literární scény.</t>
  </si>
  <si>
    <t>Julia Miesenböck</t>
  </si>
  <si>
    <t>6.-10.10.2026</t>
  </si>
  <si>
    <t>Jako překladatelka z češtiny do němčiny bych se chtěla létos zúčastnit Frankfurtského veletrhu, abych se setkala s nakladateli, kteří vydávají nebo chtěli vydat českou literaturu, s literárními agenty a propagovala české autory, které jsem již překladala nebo budu překladat. Chci se účastnit Translators Forum, kde bych se mohla spojít s dalšími překladateli. Návštěva veletrhu a setkání s lidmi z oborů mi může přinést nové pracovní příležitosti, spolupráce a přehled o aktuálních trendech v oboru a jako překladatelka přispívám k tomu, aby byla česká literatura  iditelnější. Žádám i o honorář pro případnou moderaci/tlumočení na přezentaci překladu.</t>
  </si>
  <si>
    <t>Raija Hauck</t>
  </si>
  <si>
    <t>7.-10.10.2026</t>
  </si>
  <si>
    <t>Plánuji účast na všech akcích, které se týkají přeložených mnou autorů (m.j. Eli Beneš), ale také setkání s možnými nakladateli plánovaných knih. Také chci ev. s nakladateli prezentovat výsledky dalších menších překladatelských projektů, které se právě připravují, protože možnost být součástí tak obrovské kulturní akce, která má představit českou literaturu německému odbornému, ale i širšímu publiku, je naprosto vyjímečná.</t>
  </si>
  <si>
    <t>Natasa von Kopp</t>
  </si>
  <si>
    <t>Mariborská hypnóza, kniha Dory Kaprálové, v němčině: Die Mariborhypnose, vyjde koncem sprna v němčině v nakladatelství mikrotext. Na Českém stánku během frankfurtském veletrhu v říjnu 2026 bude představen. Plánuje se čtení s autorkou a překladatelkou s následnou diskuzí. Také je v plánu navazování kontaktů s německými nakladateli pro budoucí spolupráce a také setkání s jinými překladateli a autory.</t>
  </si>
  <si>
    <t>Susanne Marlene Bierlmeier</t>
  </si>
  <si>
    <t>07.-10.10.2026</t>
  </si>
  <si>
    <t>Knižní veletrh ve Frankfurtu 2026
Česká republika jako čestný host (Czechia 2026)
Plánování a realizace akcí zaměřených na přeloženou literaturu: autorská čtení a rozhovory, diskuse,
moderování... Překladatelka Elsy Aidse (Připravy na všechno/Vorbereiten auf alles + případně také sbírka básní) a Kláry Wang Tylové (Ostrov duchů/Die Geister von Taipeh)</t>
  </si>
  <si>
    <t>Martina Lisa</t>
  </si>
  <si>
    <t>07.10-11.10.2026</t>
  </si>
  <si>
    <t>Neboť do té doby vyjde několik knih, které jsem překládala nebo v současnosti do němčiny překládám - mimo jiné básně Petra Hrušky (nakladatelství Voland &amp; Quist, Edition Azur), Iryny Zahladko (Wortpalast), antologie současné české poezie, kterou vydavám společně s kolegyní Danielou Pusch (edition.fotoTAPETA) a prózy Terezy Semotamové (Voland&amp;Quist), Emmy Kausc (Zeitkind) a Anny Luňákové (Verlag Dáš Wunderhorn). Proto bych se ráda zúčastnila samotného veletrhu, ale i akcí s "mými" autorkami a autory, o kterých předpokladam, že se budou na veletrhu konat - čtení, představování knih, a to buď na českém stánku nebo z iniciativy německých nakladatelství. Zatím ještě akce nejsou konkrétní. Ale vycházím z toho, že se autorky a autoři z velké části, ne-li všichni, budou veletrhu účastnit. Cesta do Frankfurtu je bohužel, hlavně co se ubytování týče, velmi finančně náročná - v současnosti se ceny ubytování v době veletrhu (4 dny) pohybují mezi 750-2.000€ , za takové situace je účast po celou dobu, nebo i na pár dní závislá na ceně ubytování, resp. alespoň částečné podpoře. Cena dopravy se pohybuje od 60 (Sparpreis) do 165€ (běžná cena za cestu tam a zpět vlakem), kalkuji vše v nejnižším spektru cen, i tak je suma vysoká, ale ceny jsou v této době bohužel astronomické.</t>
  </si>
  <si>
    <t>Ferdinand Hauser</t>
  </si>
  <si>
    <t>07.–11.10.2026</t>
  </si>
  <si>
    <t>Na Frankfurtský knižní veletrh se chystám především proto, abych navázal a prohloubil kontakty s překladateli z češtiny a s nakladateli v německojazyčném prostředí. Mám domluvené schůzky s nakladatelstvími Ketos a Anthea a rád bych se setkal i s dalšími nakladateli zaměřenými a literaturu pro děti a mládež (plánuji se setkat například se zástupci nakladatelství Ueberreuter). Zároveň chci představit své plány na další překlady současné české literatury a hledat pro ně vhodné vydavatele. Rád bych se zapojil i do případných seminářů a setkání určených překladatelům z češtiny. Plánuji také navštívit autorská čtení českých autorů a představit své nejnovější překlady dvou dětských knih Ivy Procházkové.</t>
  </si>
  <si>
    <t>Stefanie Bose</t>
  </si>
  <si>
    <t>07.-11.10.2026</t>
  </si>
  <si>
    <t>Ráda bych se vydala na Frankfurtský knižní veletrh, kde jsem dosud nebyla, abych dále profesionalizovala svou překladatelskou činnost. Do léta přeložím knihu Bianky Bellové pro nakladatelství Wieser Verlag a doufám, že ji tam budeme moci představit spolu s autorkou a
nakladatelstvím. Velmi bych ocenila podporu v podobě grantu, protože náklady ve Frankfurtu jsou velmi vysoké a pro mě samotnou téměř neúnosné. Kromě toho bych chtěla veletrh využít k navázání kontaktů s nakladatelstvími, profesní schůzky se nakladateli a literárními agenty, která by mohli mít zájem o české texty. Přesnéjší harmonogram zatím nemam.</t>
  </si>
  <si>
    <t>Prezentace básnické sbírky a autorské čtení s diskuzí</t>
  </si>
  <si>
    <t>Patrik Valouch</t>
  </si>
  <si>
    <t>Dosud neuvedeno</t>
  </si>
  <si>
    <t>Prezentace básnické sbírky Kláry Goldstein „Falkenfrau“, která byla v březnu 2026 vydána v německém překladu nakladatelstvím Edition Rugerup. Autorka patří mezi pozvané básnířky Frankfurtského knižního veletrhu, což dává akci širší mezinárodní kontext. Překlad pořídili Patrik Valouch a Klaus Anders. V rámci programu se předpokládá autorské čtení Kláry Goldstein, doplněné o diskusi, které by se mohl zúčastnit také jeden z překladatelů. Překladatel představí rovněž další své knižní projekty, mimo jiné sbírky Bohdana Chlíbce „Stereo“ (Ginster Press, 2025), Ewalda Murrera „Zuckerpeitsche“ (Aula, 2025), Pavla Rajchmana „Waren“ (Aula, 2026) a připravované překlady Karla Jana Čapka „Karel ist krank und liest vor“ (Ginster Press, 2026) a Šimona Leitgeba „Betonstrand“ (Elif Verlag, 2026). Program tak nabízí možnost nahlédnout do současné české lyriky napříč generacemi a představit ji německému publiku v širších souvislostech.</t>
  </si>
  <si>
    <t>7.10.2026 - 
11.10.2026</t>
  </si>
  <si>
    <t>Chci navštívit knižní veletrh v Frankfurtu, kde chci se podílet na propagaci české literatury a českých komiksů. Plánuji se zúčastnit akcí, čtení a / nebo diskuzí v souvislosti s mými překlady, které budou prezentovány na veletrhu v rámci českého hostování a programu Czechia 2026.  Dále bych se ráda sešla s nakladateli a nakladatelkami, abych mluvila s nimi o další spolupráci a rozšířila své kontakty v literární scéně. A samozřejmě mě také zajímá poznat další české tvůrce a mluvit s kolegy a kolegyněmi.</t>
  </si>
  <si>
    <t>Lena Dorn</t>
  </si>
  <si>
    <t>7.10.-10.10.2026</t>
  </si>
  <si>
    <t>Ve Frankfurtu se koná v roce 2026 knižní veletrh, na kerém bude Česká Republika čestním hostem. Počítám s tím, že tam budou možná i autoři, jejichž knihy jsem přeložila (např. Petr Borkovec), a chtěla bych využít i všeobecně pozornost pro českou literaturu, abych našla  nakladatelství pro další projeky. Podporovala bych viditelnost překladatelů z češtiny do němčiny, a také viditelnost české literatury na německém knižním trhu.</t>
  </si>
  <si>
    <t>Kathrin Janka</t>
  </si>
  <si>
    <t>07.10.2026-10.10.2026</t>
  </si>
  <si>
    <t>V rámci Knižního veletrhu ve Frankfurtu na Mohaně Česká republika je letos čestným hostem. V rámci oficiálního programu, ale i od nakladatelů jednotlivých překladů budou ve Frankfurtu presentované nanejméně pět anebo šest mých aktuálných překladů z Češtiny do Němčiny. Jsou  to texty od autorek Magdaléna Platzová (Máme holý ruce, život po kafkovi), Zuzana Říhová (Příběh proměny), Kristina Hamplová (Lover/fighter), Vít Slíva (Azurový inkoust), Viola Fischerová (výběr z díla) a snad konečně i Josef Jedlička, Kde život náš je v půli se svou poutí. Překladatelé jsou výzvani k účastí v různých čteních a jiných akcích, případně k modelaci apod.</t>
  </si>
  <si>
    <t>Daniela Pusch</t>
  </si>
  <si>
    <t>Pro překladatele české literatury do němčiny návštěva letošního frankfurtského knížního veletrhu je prioritní záležitostí - zažít současnou českou literaturu v hostující roli na jednom z největších knížních festivalech vůbec, na který se tak dlouho připravujeme, bude jedinečný zážitek. Já přispívám dvěma překlady: románem "Opona" od Ondeje Hübla (vyjde v dubnu v nakl. Voland &amp; Quist) a antologií současné české poezie, kterou vydáváme společně s kolegyní M. Lisou v nakl. Fototapeta. Pokud bude třeba, ráda i pomohu s prezentací těchto projektů, např. při  diskuzích nebo s tlumočením. Navíc jako lektorka češtiny na univerzitě v Göttingenu doprovázím i skupinu studentů světové literatury při jejich jednodenní exkurzi na frankfurtský veletrh (datum zatím není jasné, určíme dle programu). Žádám o finanční podporu na jízdné a vstupné od 7. do 11.10.</t>
  </si>
  <si>
    <t>požadované prostředky instituce</t>
  </si>
  <si>
    <t>požadované prostředky autorská mobilita</t>
  </si>
  <si>
    <t>požadované prostředky celkem</t>
  </si>
  <si>
    <t>celkem alokované prostředky na 3. kolo</t>
  </si>
  <si>
    <t>ALOKOVÁNO</t>
  </si>
  <si>
    <t>ZBÝVÁ ALOKOVAT</t>
  </si>
  <si>
    <r>
      <t xml:space="preserve">Jáchym Topol liest aus seinem neuen Roman </t>
    </r>
    <r>
      <rPr>
        <b/>
        <i/>
        <sz val="10"/>
        <color rgb="FF000000"/>
        <rFont val="Arial"/>
        <family val="2"/>
        <charset val="238"/>
      </rPr>
      <t>Peklo neexistuje</t>
    </r>
  </si>
  <si>
    <t>částka, kterou bude daný projekt podpořen v EUR (zaokrouhleno)</t>
  </si>
  <si>
    <t>0 Kč /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</si>
</sst>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Kč-405]"/>
    <numFmt numFmtId="165" formatCode="d\.\ m\.\ yyyy"/>
    <numFmt numFmtId="166" formatCode="mmmm\ yyyy"/>
    <numFmt numFmtId="167" formatCode="d\.m\.yyyy"/>
    <numFmt numFmtId="168" formatCode="dd\.mm\.yyyy"/>
    <numFmt numFmtId="169" formatCode="#,##0.00\ [$EUR]"/>
  </numFmts>
  <fonts count="36" x14ac:knownFonts="1">
    <font>
      <sz val="10"/>
      <color rgb="FF000000"/>
      <name val="Arial"/>
      <scheme val="minor"/>
    </font>
    <font>
      <b/>
      <sz val="14"/>
      <color rgb="FF000000"/>
      <name val="Arial"/>
    </font>
    <font>
      <b/>
      <sz val="10"/>
      <color rgb="FF000000"/>
      <name val="Arial"/>
    </font>
    <font>
      <b/>
      <sz val="11"/>
      <color rgb="FF000000"/>
      <name val="Arial"/>
    </font>
    <font>
      <sz val="10"/>
      <name val="Arial"/>
    </font>
    <font>
      <sz val="11"/>
      <color rgb="FF000000"/>
      <name val="Arial"/>
    </font>
    <font>
      <b/>
      <sz val="12"/>
      <color rgb="FF000000"/>
      <name val="Arial"/>
    </font>
    <font>
      <b/>
      <sz val="12"/>
      <color theme="1"/>
      <name val="Arial"/>
    </font>
    <font>
      <sz val="9"/>
      <color rgb="FF000000"/>
      <name val="Arial"/>
    </font>
    <font>
      <sz val="12"/>
      <color rgb="FF000000"/>
      <name val="Arial"/>
    </font>
    <font>
      <sz val="12"/>
      <color theme="1"/>
      <name val="Arial"/>
    </font>
    <font>
      <sz val="10"/>
      <color rgb="FF000000"/>
      <name val="Arial"/>
    </font>
    <font>
      <sz val="10"/>
      <color theme="1"/>
      <name val="Arial"/>
      <scheme val="minor"/>
    </font>
    <font>
      <sz val="9"/>
      <color theme="1"/>
      <name val="Arial"/>
    </font>
    <font>
      <sz val="9"/>
      <color rgb="FF000000"/>
      <name val="Arial"/>
      <scheme val="minor"/>
    </font>
    <font>
      <b/>
      <sz val="10"/>
      <color theme="1"/>
      <name val="Arial"/>
      <scheme val="minor"/>
    </font>
    <font>
      <b/>
      <sz val="9"/>
      <color rgb="FF000000"/>
      <name val="Arial"/>
    </font>
    <font>
      <sz val="9"/>
      <color theme="1"/>
      <name val="Arial"/>
      <scheme val="minor"/>
    </font>
    <font>
      <b/>
      <sz val="13"/>
      <color theme="1"/>
      <name val="Arial"/>
    </font>
    <font>
      <sz val="10"/>
      <color rgb="FF000000"/>
      <name val="Arial"/>
    </font>
    <font>
      <b/>
      <sz val="13"/>
      <color rgb="FF000000"/>
      <name val="Arial"/>
    </font>
    <font>
      <sz val="11"/>
      <color theme="1"/>
      <name val="Arial"/>
      <scheme val="minor"/>
    </font>
    <font>
      <b/>
      <sz val="14"/>
      <color theme="1"/>
      <name val="Arial"/>
      <scheme val="minor"/>
    </font>
    <font>
      <b/>
      <sz val="13"/>
      <color theme="1"/>
      <name val="Arial"/>
      <scheme val="minor"/>
    </font>
    <font>
      <b/>
      <i/>
      <sz val="10"/>
      <color rgb="FF000000"/>
      <name val="Arial"/>
    </font>
    <font>
      <i/>
      <sz val="9"/>
      <color rgb="FF000000"/>
      <name val="Arial"/>
    </font>
    <font>
      <b/>
      <i/>
      <sz val="9"/>
      <color theme="1"/>
      <name val="Arial"/>
    </font>
    <font>
      <i/>
      <sz val="9"/>
      <color theme="1"/>
      <name val="Arial"/>
    </font>
    <font>
      <b/>
      <i/>
      <sz val="9"/>
      <color rgb="FF000000"/>
      <name val="Arial"/>
    </font>
    <font>
      <b/>
      <sz val="10"/>
      <color rgb="FF000000"/>
      <name val="Arial"/>
      <family val="2"/>
      <charset val="238"/>
    </font>
    <font>
      <b/>
      <sz val="10"/>
      <color theme="1"/>
      <name val="Arial"/>
      <family val="2"/>
      <charset val="238"/>
      <scheme val="minor"/>
    </font>
    <font>
      <b/>
      <i/>
      <sz val="10"/>
      <color rgb="FF000000"/>
      <name val="Arial"/>
      <family val="2"/>
      <charset val="238"/>
    </font>
    <font>
      <sz val="10"/>
      <color rgb="FF000000"/>
      <name val="Arial"/>
      <family val="2"/>
      <charset val="238"/>
    </font>
    <font>
      <sz val="10"/>
      <color theme="1"/>
      <name val="Arial"/>
      <family val="2"/>
      <charset val="238"/>
      <scheme val="minor"/>
    </font>
    <font>
      <sz val="10"/>
      <color rgb="FF000000"/>
      <name val="Arial"/>
      <family val="2"/>
      <charset val="238"/>
      <scheme val="minor"/>
    </font>
    <font>
      <sz val="12"/>
      <color theme="1"/>
      <name val="Arial"/>
      <family val="2"/>
      <charset val="238"/>
    </font>
  </fonts>
  <fills count="16">
    <fill>
      <patternFill patternType="none"/>
    </fill>
    <fill>
      <patternFill patternType="gray125"/>
    </fill>
    <fill>
      <patternFill patternType="solid">
        <fgColor rgb="FFEA9999"/>
        <bgColor rgb="FFEA9999"/>
      </patternFill>
    </fill>
    <fill>
      <patternFill patternType="solid">
        <fgColor theme="0"/>
        <bgColor theme="0"/>
      </patternFill>
    </fill>
    <fill>
      <patternFill patternType="solid">
        <fgColor rgb="FFFFE599"/>
        <bgColor rgb="FFFFE599"/>
      </patternFill>
    </fill>
    <fill>
      <patternFill patternType="solid">
        <fgColor rgb="FFFFC499"/>
        <bgColor rgb="FFFFC499"/>
      </patternFill>
    </fill>
    <fill>
      <patternFill patternType="solid">
        <fgColor rgb="FFFFFFFF"/>
        <bgColor rgb="FFFFFFFF"/>
      </patternFill>
    </fill>
    <fill>
      <patternFill patternType="solid">
        <fgColor rgb="FFFEE1CC"/>
        <bgColor rgb="FFFEE1CC"/>
      </patternFill>
    </fill>
    <fill>
      <patternFill patternType="solid">
        <fgColor rgb="FF00FFFF"/>
        <bgColor rgb="FF00FFFF"/>
      </patternFill>
    </fill>
    <fill>
      <patternFill patternType="solid">
        <fgColor rgb="FFFFFF00"/>
        <bgColor rgb="FFFFFF00"/>
      </patternFill>
    </fill>
    <fill>
      <patternFill patternType="solid">
        <fgColor rgb="FFEAD1DC"/>
        <bgColor rgb="FFEAD1DC"/>
      </patternFill>
    </fill>
    <fill>
      <patternFill patternType="solid">
        <fgColor rgb="FFB6D7A8"/>
        <bgColor rgb="FFB6D7A8"/>
      </patternFill>
    </fill>
    <fill>
      <patternFill patternType="solid">
        <fgColor rgb="FF00FF00"/>
        <bgColor rgb="FF00FF00"/>
      </patternFill>
    </fill>
    <fill>
      <patternFill patternType="solid">
        <fgColor rgb="FFC9DAF8"/>
        <bgColor rgb="FFC9DAF8"/>
      </patternFill>
    </fill>
    <fill>
      <patternFill patternType="solid">
        <fgColor rgb="FFFFD966"/>
        <bgColor rgb="FFFFD966"/>
      </patternFill>
    </fill>
    <fill>
      <patternFill patternType="solid">
        <fgColor theme="5" tint="0.39997558519241921"/>
        <bgColor rgb="FF00FFFF"/>
      </patternFill>
    </fill>
  </fills>
  <borders count="14">
    <border>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1">
    <xf numFmtId="0" fontId="0" fillId="0" borderId="0"/>
  </cellStyleXfs>
  <cellXfs count="102">
    <xf numFmtId="0" fontId="0" fillId="0" borderId="0" xfId="0" applyFont="1" applyAlignment="1"/>
    <xf numFmtId="0" fontId="2" fillId="0" borderId="0" xfId="0" applyFont="1" applyAlignment="1">
      <alignment horizontal="center" vertical="center"/>
    </xf>
    <xf numFmtId="0" fontId="2" fillId="3" borderId="0" xfId="0" applyFont="1" applyFill="1" applyAlignment="1">
      <alignment horizontal="center" vertical="center"/>
    </xf>
    <xf numFmtId="0" fontId="5" fillId="5" borderId="3" xfId="0" applyFont="1" applyFill="1" applyBorder="1" applyAlignment="1">
      <alignment vertical="center"/>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64" fontId="6" fillId="5" borderId="4" xfId="0" applyNumberFormat="1" applyFont="1" applyFill="1" applyBorder="1" applyAlignment="1">
      <alignment horizontal="center" vertical="center" wrapText="1"/>
    </xf>
    <xf numFmtId="0" fontId="7" fillId="6" borderId="6" xfId="0" applyFont="1" applyFill="1" applyBorder="1" applyAlignment="1">
      <alignment horizontal="center" wrapText="1"/>
    </xf>
    <xf numFmtId="0" fontId="7" fillId="3" borderId="0" xfId="0" applyFont="1" applyFill="1" applyAlignment="1">
      <alignment horizontal="center" wrapText="1"/>
    </xf>
    <xf numFmtId="0" fontId="5" fillId="0" borderId="6" xfId="0" applyFont="1" applyBorder="1" applyAlignment="1">
      <alignment horizontal="center"/>
    </xf>
    <xf numFmtId="0" fontId="5" fillId="0" borderId="6" xfId="0" applyFont="1" applyBorder="1" applyAlignment="1">
      <alignment horizontal="left"/>
    </xf>
    <xf numFmtId="0" fontId="5" fillId="0" borderId="6" xfId="0" applyFont="1" applyBorder="1" applyAlignment="1">
      <alignment horizontal="left" wrapText="1"/>
    </xf>
    <xf numFmtId="0" fontId="8" fillId="0" borderId="6" xfId="0" applyFont="1" applyBorder="1" applyAlignment="1">
      <alignment horizontal="left" vertical="center" wrapText="1"/>
    </xf>
    <xf numFmtId="164" fontId="9" fillId="7" borderId="6" xfId="0" applyNumberFormat="1" applyFont="1" applyFill="1" applyBorder="1" applyAlignment="1">
      <alignment horizontal="center"/>
    </xf>
    <xf numFmtId="164" fontId="10" fillId="8" borderId="7" xfId="0" applyNumberFormat="1" applyFont="1" applyFill="1" applyBorder="1" applyAlignment="1">
      <alignment horizontal="center" wrapText="1"/>
    </xf>
    <xf numFmtId="164" fontId="10" fillId="3" borderId="0" xfId="0" applyNumberFormat="1" applyFont="1" applyFill="1" applyAlignment="1">
      <alignment horizontal="center" wrapText="1"/>
    </xf>
    <xf numFmtId="0" fontId="8" fillId="0" borderId="6" xfId="0" applyFont="1" applyBorder="1" applyAlignment="1">
      <alignment horizontal="left" wrapText="1"/>
    </xf>
    <xf numFmtId="0" fontId="5" fillId="0" borderId="6" xfId="0" applyFont="1" applyBorder="1" applyAlignment="1">
      <alignment wrapText="1"/>
    </xf>
    <xf numFmtId="0" fontId="3" fillId="0" borderId="6" xfId="0" applyFont="1" applyBorder="1" applyAlignment="1">
      <alignment wrapText="1"/>
    </xf>
    <xf numFmtId="0" fontId="11" fillId="0" borderId="6" xfId="0" applyFont="1" applyBorder="1" applyAlignment="1">
      <alignment wrapText="1"/>
    </xf>
    <xf numFmtId="164" fontId="9" fillId="7" borderId="6" xfId="0" applyNumberFormat="1" applyFont="1" applyFill="1" applyBorder="1" applyAlignment="1">
      <alignment horizontal="center" wrapText="1"/>
    </xf>
    <xf numFmtId="165" fontId="5" fillId="0" borderId="6" xfId="0" applyNumberFormat="1" applyFont="1" applyBorder="1" applyAlignment="1">
      <alignment horizontal="left" wrapText="1"/>
    </xf>
    <xf numFmtId="0" fontId="12" fillId="0" borderId="6" xfId="0" applyFont="1" applyBorder="1" applyAlignment="1">
      <alignment wrapText="1"/>
    </xf>
    <xf numFmtId="0" fontId="8" fillId="0" borderId="6" xfId="0" applyFont="1" applyBorder="1" applyAlignment="1">
      <alignment wrapText="1"/>
    </xf>
    <xf numFmtId="166" fontId="5" fillId="0" borderId="6" xfId="0" applyNumberFormat="1" applyFont="1" applyBorder="1" applyAlignment="1">
      <alignment horizontal="left" wrapText="1"/>
    </xf>
    <xf numFmtId="167" fontId="5" fillId="0" borderId="6" xfId="0" applyNumberFormat="1" applyFont="1" applyBorder="1" applyAlignment="1">
      <alignment horizontal="left" wrapText="1"/>
    </xf>
    <xf numFmtId="0" fontId="13" fillId="0" borderId="6" xfId="0" applyFont="1" applyBorder="1" applyAlignment="1">
      <alignment horizontal="left" wrapText="1"/>
    </xf>
    <xf numFmtId="0" fontId="5" fillId="0" borderId="6" xfId="0" applyFont="1" applyBorder="1" applyAlignment="1">
      <alignment horizontal="center" wrapText="1"/>
    </xf>
    <xf numFmtId="0" fontId="14" fillId="0" borderId="6" xfId="0" applyFont="1" applyBorder="1" applyAlignment="1">
      <alignment horizontal="left" wrapText="1"/>
    </xf>
    <xf numFmtId="168" fontId="5" fillId="0" borderId="6" xfId="0" applyNumberFormat="1" applyFont="1" applyBorder="1" applyAlignment="1">
      <alignment horizontal="left" wrapText="1"/>
    </xf>
    <xf numFmtId="0" fontId="5" fillId="0" borderId="6" xfId="0" applyFont="1" applyBorder="1" applyAlignment="1"/>
    <xf numFmtId="0" fontId="5" fillId="0" borderId="6" xfId="0" applyFont="1" applyBorder="1" applyAlignment="1">
      <alignment horizontal="right" wrapText="1"/>
    </xf>
    <xf numFmtId="0" fontId="5" fillId="6" borderId="6" xfId="0" applyFont="1" applyFill="1" applyBorder="1" applyAlignment="1">
      <alignment horizontal="left" wrapText="1"/>
    </xf>
    <xf numFmtId="0" fontId="8" fillId="0" borderId="0" xfId="0" applyFont="1" applyAlignment="1">
      <alignment wrapText="1"/>
    </xf>
    <xf numFmtId="0" fontId="5" fillId="0" borderId="8" xfId="0" applyFont="1" applyBorder="1" applyAlignment="1">
      <alignment wrapText="1"/>
    </xf>
    <xf numFmtId="0" fontId="8" fillId="0" borderId="9" xfId="0" applyFont="1" applyBorder="1" applyAlignment="1">
      <alignment wrapText="1"/>
    </xf>
    <xf numFmtId="0" fontId="11" fillId="0" borderId="9" xfId="0" applyFont="1" applyBorder="1" applyAlignment="1">
      <alignment wrapText="1"/>
    </xf>
    <xf numFmtId="0" fontId="5" fillId="0" borderId="8" xfId="0" applyFont="1" applyBorder="1" applyAlignment="1">
      <alignment horizontal="left"/>
    </xf>
    <xf numFmtId="0" fontId="8" fillId="0" borderId="9" xfId="0" applyFont="1" applyBorder="1" applyAlignment="1">
      <alignment horizontal="left" wrapText="1"/>
    </xf>
    <xf numFmtId="0" fontId="17" fillId="0" borderId="9" xfId="0" applyFont="1" applyBorder="1" applyAlignment="1">
      <alignment wrapText="1"/>
    </xf>
    <xf numFmtId="168" fontId="5" fillId="6" borderId="6" xfId="0" applyNumberFormat="1" applyFont="1" applyFill="1" applyBorder="1" applyAlignment="1">
      <alignment horizontal="left" wrapText="1"/>
    </xf>
    <xf numFmtId="0" fontId="8" fillId="6" borderId="9" xfId="0" applyFont="1" applyFill="1" applyBorder="1" applyAlignment="1">
      <alignment wrapText="1"/>
    </xf>
    <xf numFmtId="0" fontId="5" fillId="0" borderId="10" xfId="0" applyFont="1" applyBorder="1" applyAlignment="1">
      <alignment horizontal="center"/>
    </xf>
    <xf numFmtId="0" fontId="5" fillId="0" borderId="10" xfId="0" applyFont="1" applyBorder="1" applyAlignment="1">
      <alignment wrapText="1"/>
    </xf>
    <xf numFmtId="0" fontId="5" fillId="0" borderId="0" xfId="0" applyFont="1" applyAlignment="1">
      <alignment horizontal="left" wrapText="1"/>
    </xf>
    <xf numFmtId="0" fontId="11" fillId="0" borderId="0" xfId="0" applyFont="1" applyAlignment="1">
      <alignment wrapText="1"/>
    </xf>
    <xf numFmtId="164" fontId="9" fillId="7" borderId="10" xfId="0" applyNumberFormat="1" applyFont="1" applyFill="1" applyBorder="1" applyAlignment="1">
      <alignment horizontal="center" wrapText="1"/>
    </xf>
    <xf numFmtId="164" fontId="18" fillId="8" borderId="11" xfId="0" applyNumberFormat="1" applyFont="1" applyFill="1" applyBorder="1" applyAlignment="1">
      <alignment horizontal="center" wrapText="1"/>
    </xf>
    <xf numFmtId="0" fontId="3" fillId="0" borderId="0" xfId="0" applyFont="1" applyAlignment="1">
      <alignment horizontal="center"/>
    </xf>
    <xf numFmtId="0" fontId="3" fillId="3" borderId="0" xfId="0" applyFont="1" applyFill="1" applyAlignment="1">
      <alignment horizontal="center"/>
    </xf>
    <xf numFmtId="0" fontId="3" fillId="10" borderId="5" xfId="0" applyFont="1" applyFill="1" applyBorder="1" applyAlignment="1"/>
    <xf numFmtId="0" fontId="3"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6" fillId="10" borderId="5" xfId="0" applyFont="1" applyFill="1" applyBorder="1" applyAlignment="1">
      <alignment horizontal="center" vertical="center" wrapText="1"/>
    </xf>
    <xf numFmtId="0" fontId="3" fillId="0" borderId="6" xfId="0" applyFont="1" applyBorder="1" applyAlignment="1"/>
    <xf numFmtId="166" fontId="5" fillId="6" borderId="6" xfId="0" applyNumberFormat="1" applyFont="1" applyFill="1" applyBorder="1" applyAlignment="1">
      <alignment wrapText="1"/>
    </xf>
    <xf numFmtId="166" fontId="5" fillId="6" borderId="6" xfId="0" applyNumberFormat="1" applyFont="1" applyFill="1" applyBorder="1" applyAlignment="1"/>
    <xf numFmtId="0" fontId="5" fillId="12" borderId="6" xfId="0" applyFont="1" applyFill="1" applyBorder="1" applyAlignment="1"/>
    <xf numFmtId="164" fontId="9" fillId="7" borderId="6" xfId="0" applyNumberFormat="1" applyFont="1" applyFill="1" applyBorder="1" applyAlignment="1">
      <alignment horizontal="center"/>
    </xf>
    <xf numFmtId="0" fontId="5" fillId="6" borderId="6" xfId="0" applyFont="1" applyFill="1" applyBorder="1" applyAlignment="1">
      <alignment wrapText="1"/>
    </xf>
    <xf numFmtId="0" fontId="5" fillId="6" borderId="6" xfId="0" applyFont="1" applyFill="1" applyBorder="1" applyAlignment="1"/>
    <xf numFmtId="0" fontId="5" fillId="0" borderId="0" xfId="0" applyFont="1" applyAlignment="1"/>
    <xf numFmtId="0" fontId="19" fillId="0" borderId="0" xfId="0" applyFont="1" applyAlignment="1"/>
    <xf numFmtId="164" fontId="19" fillId="0" borderId="0" xfId="0" applyNumberFormat="1" applyFont="1" applyAlignment="1"/>
    <xf numFmtId="0" fontId="2" fillId="7" borderId="6" xfId="0" applyFont="1" applyFill="1" applyBorder="1" applyAlignment="1">
      <alignment horizontal="left" wrapText="1"/>
    </xf>
    <xf numFmtId="164" fontId="3" fillId="7" borderId="6" xfId="0" applyNumberFormat="1" applyFont="1" applyFill="1" applyBorder="1" applyAlignment="1"/>
    <xf numFmtId="0" fontId="2" fillId="11" borderId="6" xfId="0" applyFont="1" applyFill="1" applyBorder="1" applyAlignment="1">
      <alignment horizontal="left" wrapText="1"/>
    </xf>
    <xf numFmtId="164" fontId="3" fillId="11" borderId="6" xfId="0" applyNumberFormat="1" applyFont="1" applyFill="1" applyBorder="1" applyAlignment="1">
      <alignment horizontal="right"/>
    </xf>
    <xf numFmtId="0" fontId="2" fillId="13" borderId="6" xfId="0" applyFont="1" applyFill="1" applyBorder="1" applyAlignment="1">
      <alignment horizontal="left" wrapText="1"/>
    </xf>
    <xf numFmtId="164" fontId="20" fillId="13" borderId="6" xfId="0" applyNumberFormat="1" applyFont="1" applyFill="1" applyBorder="1" applyAlignment="1">
      <alignment horizontal="right"/>
    </xf>
    <xf numFmtId="0" fontId="21" fillId="0" borderId="0" xfId="0" applyFont="1"/>
    <xf numFmtId="164" fontId="12" fillId="0" borderId="0" xfId="0" applyNumberFormat="1" applyFont="1"/>
    <xf numFmtId="0" fontId="15" fillId="0" borderId="0" xfId="0" applyFont="1" applyAlignment="1">
      <alignment horizontal="center" vertical="center"/>
    </xf>
    <xf numFmtId="0" fontId="15" fillId="3" borderId="0" xfId="0" applyFont="1" applyFill="1" applyAlignment="1">
      <alignment horizontal="center" vertical="center"/>
    </xf>
    <xf numFmtId="0" fontId="22" fillId="9" borderId="12" xfId="0" applyFont="1" applyFill="1" applyBorder="1" applyAlignment="1"/>
    <xf numFmtId="164" fontId="23" fillId="9" borderId="13" xfId="0" applyNumberFormat="1" applyFont="1" applyFill="1" applyBorder="1"/>
    <xf numFmtId="0" fontId="22" fillId="14" borderId="12" xfId="0" applyFont="1" applyFill="1" applyBorder="1" applyAlignment="1"/>
    <xf numFmtId="164" fontId="23" fillId="14" borderId="13" xfId="0" applyNumberFormat="1" applyFont="1" applyFill="1" applyBorder="1" applyAlignment="1"/>
    <xf numFmtId="0" fontId="2" fillId="3" borderId="0" xfId="0" applyFont="1" applyFill="1" applyAlignment="1">
      <alignment vertical="center"/>
    </xf>
    <xf numFmtId="0" fontId="29" fillId="5" borderId="4" xfId="0" applyFont="1" applyFill="1" applyBorder="1" applyAlignment="1">
      <alignment horizontal="center" vertical="center" wrapText="1"/>
    </xf>
    <xf numFmtId="0" fontId="29" fillId="0" borderId="6" xfId="0" applyFont="1" applyBorder="1" applyAlignment="1">
      <alignment horizontal="left" wrapText="1"/>
    </xf>
    <xf numFmtId="0" fontId="31" fillId="0" borderId="6" xfId="0" applyFont="1" applyBorder="1" applyAlignment="1">
      <alignment horizontal="left" wrapText="1"/>
    </xf>
    <xf numFmtId="0" fontId="30" fillId="0" borderId="6" xfId="0" applyFont="1" applyBorder="1" applyAlignment="1">
      <alignment horizontal="left" wrapText="1"/>
    </xf>
    <xf numFmtId="0" fontId="29" fillId="6" borderId="6" xfId="0" applyFont="1" applyFill="1" applyBorder="1" applyAlignment="1">
      <alignment horizontal="left" wrapText="1"/>
    </xf>
    <xf numFmtId="0" fontId="29" fillId="0" borderId="10" xfId="0" applyFont="1" applyBorder="1" applyAlignment="1">
      <alignment horizontal="left" wrapText="1"/>
    </xf>
    <xf numFmtId="0" fontId="29" fillId="0" borderId="0" xfId="0" applyFont="1" applyAlignment="1">
      <alignment horizontal="left"/>
    </xf>
    <xf numFmtId="0" fontId="29" fillId="10" borderId="5" xfId="0" applyFont="1" applyFill="1" applyBorder="1" applyAlignment="1">
      <alignment horizontal="left" vertical="center"/>
    </xf>
    <xf numFmtId="0" fontId="29" fillId="0" borderId="0" xfId="0" applyFont="1" applyAlignment="1">
      <alignment horizontal="left" wrapText="1"/>
    </xf>
    <xf numFmtId="0" fontId="32" fillId="0" borderId="0" xfId="0" applyFont="1" applyAlignment="1">
      <alignment horizontal="left"/>
    </xf>
    <xf numFmtId="0" fontId="33" fillId="0" borderId="0" xfId="0" applyFont="1" applyAlignment="1">
      <alignment horizontal="left"/>
    </xf>
    <xf numFmtId="0" fontId="34" fillId="0" borderId="0" xfId="0" applyFont="1" applyAlignment="1">
      <alignment horizontal="left"/>
    </xf>
    <xf numFmtId="0" fontId="0" fillId="0" borderId="0" xfId="0" applyFont="1" applyAlignment="1"/>
    <xf numFmtId="0" fontId="1" fillId="2" borderId="0" xfId="0" applyFont="1" applyFill="1" applyAlignment="1"/>
    <xf numFmtId="0" fontId="0" fillId="0" borderId="0" xfId="0" applyFont="1" applyAlignment="1"/>
    <xf numFmtId="0" fontId="3" fillId="4" borderId="1" xfId="0" applyFont="1" applyFill="1" applyBorder="1" applyAlignment="1">
      <alignment horizontal="center" vertical="top"/>
    </xf>
    <xf numFmtId="0" fontId="4" fillId="0" borderId="2" xfId="0" applyFont="1" applyBorder="1"/>
    <xf numFmtId="0" fontId="3" fillId="10" borderId="1" xfId="0" applyFont="1" applyFill="1" applyBorder="1" applyAlignment="1">
      <alignment horizontal="center"/>
    </xf>
    <xf numFmtId="169" fontId="10" fillId="8" borderId="7" xfId="0" applyNumberFormat="1" applyFont="1" applyFill="1" applyBorder="1" applyAlignment="1">
      <alignment horizontal="center" wrapText="1"/>
    </xf>
    <xf numFmtId="164" fontId="35" fillId="15" borderId="7" xfId="0" applyNumberFormat="1" applyFont="1" applyFill="1" applyBorder="1" applyAlignment="1">
      <alignment horizontal="center" wrapText="1"/>
    </xf>
    <xf numFmtId="0" fontId="8" fillId="0" borderId="6" xfId="0" applyFont="1" applyFill="1" applyBorder="1" applyAlignment="1">
      <alignment wrapText="1"/>
    </xf>
    <xf numFmtId="0" fontId="8" fillId="0" borderId="9" xfId="0" applyFont="1" applyFill="1" applyBorder="1" applyAlignment="1">
      <alignmen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1034"/>
  <sheetViews>
    <sheetView tabSelected="1" topLeftCell="A73" workbookViewId="0">
      <selection activeCell="K4" sqref="K4"/>
    </sheetView>
  </sheetViews>
  <sheetFormatPr defaultColWidth="12.6328125" defaultRowHeight="15.75" customHeight="1" x14ac:dyDescent="0.25"/>
  <cols>
    <col min="1" max="1" width="6.36328125" customWidth="1"/>
    <col min="2" max="2" width="11.453125" customWidth="1"/>
    <col min="3" max="3" width="24.453125" style="91" customWidth="1"/>
    <col min="4" max="4" width="21.26953125" customWidth="1"/>
    <col min="5" max="5" width="13" customWidth="1"/>
    <col min="6" max="6" width="48" customWidth="1"/>
    <col min="7" max="7" width="17.08984375" customWidth="1"/>
    <col min="8" max="9" width="18.90625" customWidth="1"/>
    <col min="10" max="10" width="18.26953125" customWidth="1"/>
  </cols>
  <sheetData>
    <row r="1" spans="1:9" ht="48.75" customHeight="1" thickBot="1" x14ac:dyDescent="0.45">
      <c r="A1" s="93" t="s">
        <v>0</v>
      </c>
      <c r="B1" s="94"/>
      <c r="C1" s="94"/>
      <c r="D1" s="94"/>
      <c r="E1" s="94"/>
      <c r="F1" s="94"/>
      <c r="G1" s="94"/>
      <c r="H1" s="1"/>
      <c r="I1" s="79"/>
    </row>
    <row r="2" spans="1:9" ht="48.75" customHeight="1" thickTop="1" thickBot="1" x14ac:dyDescent="0.3">
      <c r="A2" s="95" t="s">
        <v>1</v>
      </c>
      <c r="B2" s="96"/>
      <c r="C2" s="96"/>
      <c r="D2" s="96"/>
      <c r="E2" s="96"/>
      <c r="F2" s="96"/>
      <c r="G2" s="96"/>
      <c r="H2" s="1"/>
      <c r="I2" s="79"/>
    </row>
    <row r="3" spans="1:9" ht="63" customHeight="1" thickTop="1" x14ac:dyDescent="0.35">
      <c r="A3" s="3"/>
      <c r="B3" s="4" t="s">
        <v>2</v>
      </c>
      <c r="C3" s="80" t="s">
        <v>3</v>
      </c>
      <c r="D3" s="5" t="s">
        <v>4</v>
      </c>
      <c r="E3" s="5" t="s">
        <v>5</v>
      </c>
      <c r="F3" s="6" t="s">
        <v>6</v>
      </c>
      <c r="G3" s="7" t="s">
        <v>7</v>
      </c>
      <c r="H3" s="8" t="s">
        <v>8</v>
      </c>
      <c r="I3" s="8" t="s">
        <v>216</v>
      </c>
    </row>
    <row r="4" spans="1:9" ht="90" customHeight="1" x14ac:dyDescent="0.35">
      <c r="A4" s="10">
        <v>5</v>
      </c>
      <c r="B4" s="11" t="s">
        <v>9</v>
      </c>
      <c r="C4" s="81" t="s">
        <v>10</v>
      </c>
      <c r="D4" s="11" t="s">
        <v>11</v>
      </c>
      <c r="E4" s="12" t="s">
        <v>12</v>
      </c>
      <c r="F4" s="13" t="s">
        <v>13</v>
      </c>
      <c r="G4" s="14">
        <f t="shared" ref="G4:G5" si="0">650*25</f>
        <v>16250</v>
      </c>
      <c r="H4" s="15">
        <v>16000</v>
      </c>
      <c r="I4" s="98">
        <f>H4/25</f>
        <v>640</v>
      </c>
    </row>
    <row r="5" spans="1:9" ht="63.5" customHeight="1" x14ac:dyDescent="0.35">
      <c r="A5" s="10">
        <v>7</v>
      </c>
      <c r="B5" s="11" t="s">
        <v>9</v>
      </c>
      <c r="C5" s="81" t="s">
        <v>14</v>
      </c>
      <c r="D5" s="12" t="s">
        <v>15</v>
      </c>
      <c r="E5" s="12" t="s">
        <v>16</v>
      </c>
      <c r="F5" s="17" t="s">
        <v>17</v>
      </c>
      <c r="G5" s="14">
        <f t="shared" si="0"/>
        <v>16250</v>
      </c>
      <c r="H5" s="15">
        <v>16000</v>
      </c>
      <c r="I5" s="92"/>
    </row>
    <row r="6" spans="1:9" ht="48.75" customHeight="1" x14ac:dyDescent="0.35">
      <c r="A6" s="10">
        <v>36</v>
      </c>
      <c r="B6" s="18" t="s">
        <v>9</v>
      </c>
      <c r="C6" s="81" t="s">
        <v>18</v>
      </c>
      <c r="D6" s="18" t="s">
        <v>19</v>
      </c>
      <c r="E6" s="12" t="s">
        <v>20</v>
      </c>
      <c r="F6" s="20" t="s">
        <v>21</v>
      </c>
      <c r="G6" s="21">
        <f>500*25</f>
        <v>12500</v>
      </c>
      <c r="H6" s="15">
        <v>12000</v>
      </c>
      <c r="I6" s="98">
        <f t="shared" ref="I5:I43" si="1">H6/25</f>
        <v>480</v>
      </c>
    </row>
    <row r="7" spans="1:9" ht="48.75" customHeight="1" x14ac:dyDescent="0.35">
      <c r="A7" s="10">
        <v>37</v>
      </c>
      <c r="B7" s="18" t="s">
        <v>9</v>
      </c>
      <c r="C7" s="81" t="s">
        <v>22</v>
      </c>
      <c r="D7" s="18" t="s">
        <v>23</v>
      </c>
      <c r="E7" s="22">
        <v>46358</v>
      </c>
      <c r="F7" s="20" t="s">
        <v>24</v>
      </c>
      <c r="G7" s="21">
        <f>870*25</f>
        <v>21750</v>
      </c>
      <c r="H7" s="15">
        <v>21000</v>
      </c>
      <c r="I7" s="92"/>
    </row>
    <row r="8" spans="1:9" ht="48.75" customHeight="1" x14ac:dyDescent="0.35">
      <c r="A8" s="10">
        <v>38</v>
      </c>
      <c r="B8" s="18" t="s">
        <v>9</v>
      </c>
      <c r="C8" s="81" t="s">
        <v>25</v>
      </c>
      <c r="D8" s="18" t="s">
        <v>23</v>
      </c>
      <c r="E8" s="22">
        <v>46294</v>
      </c>
      <c r="F8" s="20" t="s">
        <v>26</v>
      </c>
      <c r="G8" s="21">
        <f>570*25</f>
        <v>14250</v>
      </c>
      <c r="H8" s="15">
        <v>14000</v>
      </c>
      <c r="I8" s="92"/>
    </row>
    <row r="9" spans="1:9" ht="48.75" customHeight="1" x14ac:dyDescent="0.35">
      <c r="A9" s="10">
        <v>40</v>
      </c>
      <c r="B9" s="18" t="s">
        <v>9</v>
      </c>
      <c r="C9" s="81" t="s">
        <v>27</v>
      </c>
      <c r="D9" s="18" t="s">
        <v>28</v>
      </c>
      <c r="E9" s="23" t="s">
        <v>29</v>
      </c>
      <c r="F9" s="20" t="s">
        <v>30</v>
      </c>
      <c r="G9" s="21">
        <f>920*25</f>
        <v>23000</v>
      </c>
      <c r="H9" s="15">
        <v>23000</v>
      </c>
      <c r="I9" s="92"/>
    </row>
    <row r="10" spans="1:9" ht="48.75" customHeight="1" x14ac:dyDescent="0.35">
      <c r="A10" s="10">
        <v>31</v>
      </c>
      <c r="B10" s="18" t="s">
        <v>9</v>
      </c>
      <c r="C10" s="81" t="s">
        <v>31</v>
      </c>
      <c r="D10" s="18" t="s">
        <v>28</v>
      </c>
      <c r="E10" s="22">
        <v>46358</v>
      </c>
      <c r="F10" s="24" t="s">
        <v>32</v>
      </c>
      <c r="G10" s="21">
        <f>600*25</f>
        <v>15000</v>
      </c>
      <c r="H10" s="15">
        <v>15000</v>
      </c>
      <c r="I10" s="92"/>
    </row>
    <row r="11" spans="1:9" ht="48.75" customHeight="1" x14ac:dyDescent="0.35">
      <c r="A11" s="10">
        <v>4</v>
      </c>
      <c r="B11" s="11" t="s">
        <v>9</v>
      </c>
      <c r="C11" s="81" t="s">
        <v>33</v>
      </c>
      <c r="D11" s="11" t="s">
        <v>34</v>
      </c>
      <c r="E11" s="25">
        <v>46266</v>
      </c>
      <c r="F11" s="17" t="s">
        <v>35</v>
      </c>
      <c r="G11" s="14">
        <f>1100*25</f>
        <v>27500</v>
      </c>
      <c r="H11" s="15">
        <v>13000</v>
      </c>
      <c r="I11" s="98">
        <f>H11/25</f>
        <v>520</v>
      </c>
    </row>
    <row r="12" spans="1:9" ht="48.75" customHeight="1" x14ac:dyDescent="0.35">
      <c r="A12" s="10">
        <v>6</v>
      </c>
      <c r="B12" s="11" t="s">
        <v>9</v>
      </c>
      <c r="C12" s="81" t="s">
        <v>36</v>
      </c>
      <c r="D12" s="12" t="s">
        <v>37</v>
      </c>
      <c r="E12" s="26">
        <v>46315</v>
      </c>
      <c r="F12" s="17" t="s">
        <v>38</v>
      </c>
      <c r="G12" s="14">
        <f>2260*25</f>
        <v>56500</v>
      </c>
      <c r="H12" s="15">
        <v>28000</v>
      </c>
      <c r="I12" s="92"/>
    </row>
    <row r="13" spans="1:9" ht="48.75" customHeight="1" x14ac:dyDescent="0.35">
      <c r="A13" s="10">
        <v>8</v>
      </c>
      <c r="B13" s="11" t="s">
        <v>9</v>
      </c>
      <c r="C13" s="81" t="s">
        <v>39</v>
      </c>
      <c r="D13" s="12" t="s">
        <v>40</v>
      </c>
      <c r="E13" s="12" t="s">
        <v>41</v>
      </c>
      <c r="F13" s="27" t="s">
        <v>42</v>
      </c>
      <c r="G13" s="14">
        <f>9200*25</f>
        <v>230000</v>
      </c>
      <c r="H13" s="15">
        <v>50000</v>
      </c>
      <c r="I13" s="98">
        <f t="shared" si="1"/>
        <v>2000</v>
      </c>
    </row>
    <row r="14" spans="1:9" ht="48.75" customHeight="1" x14ac:dyDescent="0.35">
      <c r="A14" s="28">
        <v>9</v>
      </c>
      <c r="B14" s="12" t="s">
        <v>9</v>
      </c>
      <c r="C14" s="81" t="s">
        <v>43</v>
      </c>
      <c r="D14" s="12" t="s">
        <v>44</v>
      </c>
      <c r="E14" s="12" t="s">
        <v>45</v>
      </c>
      <c r="F14" s="29" t="s">
        <v>46</v>
      </c>
      <c r="G14" s="21">
        <f>720*25</f>
        <v>18000</v>
      </c>
      <c r="H14" s="15">
        <v>18000</v>
      </c>
      <c r="I14" s="98">
        <f t="shared" si="1"/>
        <v>720</v>
      </c>
    </row>
    <row r="15" spans="1:9" ht="48.75" customHeight="1" x14ac:dyDescent="0.35">
      <c r="A15" s="28">
        <v>10</v>
      </c>
      <c r="B15" s="12" t="s">
        <v>9</v>
      </c>
      <c r="C15" s="81" t="s">
        <v>47</v>
      </c>
      <c r="D15" s="12" t="s">
        <v>48</v>
      </c>
      <c r="E15" s="12" t="s">
        <v>49</v>
      </c>
      <c r="F15" s="29" t="s">
        <v>50</v>
      </c>
      <c r="G15" s="21">
        <f>1900*25</f>
        <v>47500</v>
      </c>
      <c r="H15" s="15">
        <v>23000</v>
      </c>
      <c r="I15" s="98">
        <f t="shared" si="1"/>
        <v>920</v>
      </c>
    </row>
    <row r="16" spans="1:9" ht="48.75" customHeight="1" x14ac:dyDescent="0.35">
      <c r="A16" s="28">
        <v>11</v>
      </c>
      <c r="B16" s="12" t="s">
        <v>9</v>
      </c>
      <c r="C16" s="81" t="s">
        <v>51</v>
      </c>
      <c r="D16" s="12" t="s">
        <v>52</v>
      </c>
      <c r="E16" s="30">
        <v>46294</v>
      </c>
      <c r="F16" s="29" t="s">
        <v>53</v>
      </c>
      <c r="G16" s="14">
        <f>1120*25</f>
        <v>28000</v>
      </c>
      <c r="H16" s="15">
        <f>G16/2</f>
        <v>14000</v>
      </c>
      <c r="I16" s="98">
        <f t="shared" si="1"/>
        <v>560</v>
      </c>
    </row>
    <row r="17" spans="1:9" ht="48.75" customHeight="1" x14ac:dyDescent="0.35">
      <c r="A17" s="28">
        <v>12</v>
      </c>
      <c r="B17" s="12" t="s">
        <v>9</v>
      </c>
      <c r="C17" s="81" t="s">
        <v>54</v>
      </c>
      <c r="D17" s="12" t="s">
        <v>55</v>
      </c>
      <c r="E17" s="12" t="s">
        <v>56</v>
      </c>
      <c r="F17" s="17" t="s">
        <v>57</v>
      </c>
      <c r="G17" s="21">
        <f>10750*25</f>
        <v>268750</v>
      </c>
      <c r="H17" s="15">
        <v>130000</v>
      </c>
      <c r="I17" s="98">
        <f t="shared" si="1"/>
        <v>5200</v>
      </c>
    </row>
    <row r="18" spans="1:9" ht="60.5" customHeight="1" x14ac:dyDescent="0.35">
      <c r="A18" s="28">
        <v>14</v>
      </c>
      <c r="B18" s="18" t="s">
        <v>9</v>
      </c>
      <c r="C18" s="83" t="s">
        <v>58</v>
      </c>
      <c r="D18" s="18" t="s">
        <v>55</v>
      </c>
      <c r="E18" s="12" t="s">
        <v>59</v>
      </c>
      <c r="F18" s="24" t="s">
        <v>60</v>
      </c>
      <c r="G18" s="14">
        <f>8250*25</f>
        <v>206250</v>
      </c>
      <c r="H18" s="99" t="s">
        <v>217</v>
      </c>
      <c r="I18" s="92"/>
    </row>
    <row r="19" spans="1:9" ht="48.75" customHeight="1" x14ac:dyDescent="0.35">
      <c r="A19" s="28">
        <v>15</v>
      </c>
      <c r="B19" s="18" t="s">
        <v>9</v>
      </c>
      <c r="C19" s="81" t="s">
        <v>61</v>
      </c>
      <c r="D19" s="18" t="s">
        <v>62</v>
      </c>
      <c r="E19" s="30">
        <v>46300</v>
      </c>
      <c r="F19" s="24" t="s">
        <v>63</v>
      </c>
      <c r="G19" s="21">
        <f>1700*25</f>
        <v>42500</v>
      </c>
      <c r="H19" s="15">
        <v>21000</v>
      </c>
      <c r="I19" s="98">
        <f t="shared" si="1"/>
        <v>840</v>
      </c>
    </row>
    <row r="20" spans="1:9" ht="48.75" customHeight="1" x14ac:dyDescent="0.35">
      <c r="A20" s="10">
        <v>18</v>
      </c>
      <c r="B20" s="31" t="s">
        <v>9</v>
      </c>
      <c r="C20" s="81" t="s">
        <v>64</v>
      </c>
      <c r="D20" s="18" t="s">
        <v>65</v>
      </c>
      <c r="E20" s="32" t="s">
        <v>66</v>
      </c>
      <c r="F20" s="24" t="s">
        <v>67</v>
      </c>
      <c r="G20" s="14">
        <f>2500*25</f>
        <v>62500</v>
      </c>
      <c r="H20" s="15">
        <v>31000</v>
      </c>
      <c r="I20" s="98">
        <f t="shared" si="1"/>
        <v>1240</v>
      </c>
    </row>
    <row r="21" spans="1:9" ht="48.75" customHeight="1" x14ac:dyDescent="0.35">
      <c r="A21" s="10">
        <v>21</v>
      </c>
      <c r="B21" s="18" t="s">
        <v>9</v>
      </c>
      <c r="C21" s="81" t="s">
        <v>68</v>
      </c>
      <c r="D21" s="18" t="s">
        <v>69</v>
      </c>
      <c r="E21" s="12" t="s">
        <v>70</v>
      </c>
      <c r="F21" s="100" t="s">
        <v>71</v>
      </c>
      <c r="G21" s="21">
        <f>1600*25</f>
        <v>40000</v>
      </c>
      <c r="H21" s="99" t="s">
        <v>217</v>
      </c>
      <c r="I21" s="92"/>
    </row>
    <row r="22" spans="1:9" ht="48.75" customHeight="1" x14ac:dyDescent="0.35">
      <c r="A22" s="10">
        <v>22</v>
      </c>
      <c r="B22" s="18" t="s">
        <v>9</v>
      </c>
      <c r="C22" s="81" t="s">
        <v>72</v>
      </c>
      <c r="D22" s="18" t="s">
        <v>73</v>
      </c>
      <c r="E22" s="12" t="s">
        <v>74</v>
      </c>
      <c r="F22" s="24" t="s">
        <v>75</v>
      </c>
      <c r="G22" s="21">
        <f>790*25</f>
        <v>19750</v>
      </c>
      <c r="H22" s="15">
        <v>15000</v>
      </c>
      <c r="I22" s="98">
        <f t="shared" si="1"/>
        <v>600</v>
      </c>
    </row>
    <row r="23" spans="1:9" ht="48.75" customHeight="1" x14ac:dyDescent="0.35">
      <c r="A23" s="10">
        <v>24</v>
      </c>
      <c r="B23" s="18" t="s">
        <v>9</v>
      </c>
      <c r="C23" s="83" t="s">
        <v>76</v>
      </c>
      <c r="D23" s="18" t="s">
        <v>77</v>
      </c>
      <c r="E23" s="33" t="s">
        <v>45</v>
      </c>
      <c r="F23" s="34" t="s">
        <v>78</v>
      </c>
      <c r="G23" s="21">
        <f t="shared" ref="G23:G24" si="2">1100*25</f>
        <v>27500</v>
      </c>
      <c r="H23" s="15">
        <v>14000</v>
      </c>
      <c r="I23" s="92"/>
    </row>
    <row r="24" spans="1:9" ht="48.75" customHeight="1" x14ac:dyDescent="0.35">
      <c r="A24" s="10">
        <v>25</v>
      </c>
      <c r="B24" s="35" t="s">
        <v>9</v>
      </c>
      <c r="C24" s="81" t="s">
        <v>79</v>
      </c>
      <c r="D24" s="18" t="s">
        <v>77</v>
      </c>
      <c r="E24" s="22">
        <v>46318</v>
      </c>
      <c r="F24" s="24" t="s">
        <v>80</v>
      </c>
      <c r="G24" s="21">
        <f t="shared" si="2"/>
        <v>27500</v>
      </c>
      <c r="H24" s="15">
        <v>14000</v>
      </c>
      <c r="I24" s="92"/>
    </row>
    <row r="25" spans="1:9" ht="48.75" customHeight="1" x14ac:dyDescent="0.35">
      <c r="A25" s="10">
        <v>26</v>
      </c>
      <c r="B25" s="35" t="s">
        <v>9</v>
      </c>
      <c r="C25" s="81" t="s">
        <v>81</v>
      </c>
      <c r="D25" s="18" t="s">
        <v>82</v>
      </c>
      <c r="E25" s="12" t="s">
        <v>83</v>
      </c>
      <c r="F25" s="24" t="s">
        <v>84</v>
      </c>
      <c r="G25" s="21">
        <f>1180*25</f>
        <v>29500</v>
      </c>
      <c r="H25" s="15">
        <v>14000</v>
      </c>
      <c r="I25" s="98">
        <f t="shared" si="1"/>
        <v>560</v>
      </c>
    </row>
    <row r="26" spans="1:9" ht="48.75" customHeight="1" x14ac:dyDescent="0.35">
      <c r="A26" s="10">
        <v>28</v>
      </c>
      <c r="B26" s="35" t="s">
        <v>9</v>
      </c>
      <c r="C26" s="84" t="s">
        <v>85</v>
      </c>
      <c r="D26" s="18" t="s">
        <v>86</v>
      </c>
      <c r="E26" s="22">
        <v>46300</v>
      </c>
      <c r="F26" s="36" t="s">
        <v>87</v>
      </c>
      <c r="G26" s="21">
        <f>3640*25</f>
        <v>91000</v>
      </c>
      <c r="H26" s="99" t="s">
        <v>217</v>
      </c>
      <c r="I26" s="92"/>
    </row>
    <row r="27" spans="1:9" ht="48.75" customHeight="1" x14ac:dyDescent="0.35">
      <c r="A27" s="10">
        <v>30</v>
      </c>
      <c r="B27" s="18" t="s">
        <v>9</v>
      </c>
      <c r="C27" s="81" t="s">
        <v>89</v>
      </c>
      <c r="D27" s="18" t="s">
        <v>90</v>
      </c>
      <c r="E27" s="22">
        <v>46337</v>
      </c>
      <c r="F27" s="36" t="s">
        <v>91</v>
      </c>
      <c r="G27" s="21">
        <f>1000*25</f>
        <v>25000</v>
      </c>
      <c r="H27" s="15">
        <v>20000</v>
      </c>
      <c r="I27" s="98">
        <f t="shared" si="1"/>
        <v>800</v>
      </c>
    </row>
    <row r="28" spans="1:9" ht="48.75" customHeight="1" x14ac:dyDescent="0.35">
      <c r="A28" s="10">
        <v>32</v>
      </c>
      <c r="B28" s="35" t="s">
        <v>9</v>
      </c>
      <c r="C28" s="81" t="s">
        <v>215</v>
      </c>
      <c r="D28" s="18" t="s">
        <v>92</v>
      </c>
      <c r="E28" s="12" t="s">
        <v>93</v>
      </c>
      <c r="F28" s="37" t="s">
        <v>94</v>
      </c>
      <c r="G28" s="21">
        <f>1550*25</f>
        <v>38750</v>
      </c>
      <c r="H28" s="15">
        <v>20000</v>
      </c>
      <c r="I28" s="98">
        <f t="shared" si="1"/>
        <v>800</v>
      </c>
    </row>
    <row r="29" spans="1:9" ht="48.75" customHeight="1" x14ac:dyDescent="0.35">
      <c r="A29" s="10">
        <v>33</v>
      </c>
      <c r="B29" s="35" t="s">
        <v>9</v>
      </c>
      <c r="C29" s="81" t="s">
        <v>95</v>
      </c>
      <c r="D29" s="18" t="s">
        <v>92</v>
      </c>
      <c r="E29" s="22">
        <v>46359</v>
      </c>
      <c r="F29" s="37" t="s">
        <v>96</v>
      </c>
      <c r="G29" s="21">
        <f>1100*25</f>
        <v>27500</v>
      </c>
      <c r="H29" s="15">
        <v>20000</v>
      </c>
      <c r="I29" s="98">
        <f t="shared" si="1"/>
        <v>800</v>
      </c>
    </row>
    <row r="30" spans="1:9" ht="48.75" customHeight="1" x14ac:dyDescent="0.35">
      <c r="A30" s="10">
        <v>35</v>
      </c>
      <c r="B30" s="35" t="s">
        <v>9</v>
      </c>
      <c r="C30" s="81" t="s">
        <v>97</v>
      </c>
      <c r="D30" s="18" t="s">
        <v>98</v>
      </c>
      <c r="E30" s="12" t="s">
        <v>99</v>
      </c>
      <c r="F30" s="37" t="s">
        <v>100</v>
      </c>
      <c r="G30" s="21">
        <f>1800*25</f>
        <v>45000</v>
      </c>
      <c r="H30" s="15">
        <v>22000</v>
      </c>
      <c r="I30" s="98">
        <f t="shared" si="1"/>
        <v>880</v>
      </c>
    </row>
    <row r="31" spans="1:9" ht="48.75" customHeight="1" x14ac:dyDescent="0.35">
      <c r="A31" s="10">
        <v>3</v>
      </c>
      <c r="B31" s="38" t="s">
        <v>9</v>
      </c>
      <c r="C31" s="81" t="s">
        <v>101</v>
      </c>
      <c r="D31" s="12" t="s">
        <v>102</v>
      </c>
      <c r="E31" s="26">
        <v>46296</v>
      </c>
      <c r="F31" s="39" t="s">
        <v>103</v>
      </c>
      <c r="G31" s="14">
        <f>600*25</f>
        <v>15000</v>
      </c>
      <c r="H31" s="99" t="s">
        <v>217</v>
      </c>
      <c r="I31" s="92"/>
    </row>
    <row r="32" spans="1:9" ht="55.5" customHeight="1" x14ac:dyDescent="0.35">
      <c r="A32" s="10">
        <v>1</v>
      </c>
      <c r="B32" s="38" t="s">
        <v>9</v>
      </c>
      <c r="C32" s="82" t="s">
        <v>104</v>
      </c>
      <c r="D32" s="12" t="s">
        <v>105</v>
      </c>
      <c r="E32" s="33" t="s">
        <v>106</v>
      </c>
      <c r="F32" s="39" t="s">
        <v>107</v>
      </c>
      <c r="G32" s="14">
        <f>700*25</f>
        <v>17500</v>
      </c>
      <c r="H32" s="99" t="s">
        <v>217</v>
      </c>
      <c r="I32" s="92"/>
    </row>
    <row r="33" spans="1:10" ht="90" customHeight="1" x14ac:dyDescent="0.35">
      <c r="A33" s="10">
        <v>2</v>
      </c>
      <c r="B33" s="38" t="s">
        <v>9</v>
      </c>
      <c r="C33" s="81" t="s">
        <v>108</v>
      </c>
      <c r="D33" s="12" t="s">
        <v>102</v>
      </c>
      <c r="E33" s="33" t="s">
        <v>109</v>
      </c>
      <c r="F33" s="39" t="s">
        <v>110</v>
      </c>
      <c r="G33" s="14">
        <f>1000*25</f>
        <v>25000</v>
      </c>
      <c r="H33" s="99" t="s">
        <v>217</v>
      </c>
      <c r="I33" s="92"/>
    </row>
    <row r="34" spans="1:10" ht="48.75" customHeight="1" x14ac:dyDescent="0.35">
      <c r="A34" s="10">
        <v>13</v>
      </c>
      <c r="B34" s="38" t="s">
        <v>9</v>
      </c>
      <c r="C34" s="81" t="s">
        <v>111</v>
      </c>
      <c r="D34" s="11" t="s">
        <v>112</v>
      </c>
      <c r="E34" s="26">
        <v>46264</v>
      </c>
      <c r="F34" s="39" t="s">
        <v>113</v>
      </c>
      <c r="G34" s="14">
        <f>757*25</f>
        <v>18925</v>
      </c>
      <c r="H34" s="15">
        <v>15000</v>
      </c>
      <c r="I34" s="98">
        <f t="shared" si="1"/>
        <v>600</v>
      </c>
    </row>
    <row r="35" spans="1:10" ht="48.75" customHeight="1" x14ac:dyDescent="0.35">
      <c r="A35" s="28">
        <v>16</v>
      </c>
      <c r="B35" s="35" t="s">
        <v>9</v>
      </c>
      <c r="C35" s="81" t="s">
        <v>114</v>
      </c>
      <c r="D35" s="18" t="s">
        <v>115</v>
      </c>
      <c r="E35" s="26">
        <v>46310</v>
      </c>
      <c r="F35" s="36" t="s">
        <v>116</v>
      </c>
      <c r="G35" s="21">
        <f>7100*25</f>
        <v>177500</v>
      </c>
      <c r="H35" s="99" t="s">
        <v>217</v>
      </c>
      <c r="I35" s="92"/>
    </row>
    <row r="36" spans="1:10" ht="58.5" customHeight="1" x14ac:dyDescent="0.35">
      <c r="A36" s="28">
        <v>17</v>
      </c>
      <c r="B36" s="35" t="s">
        <v>9</v>
      </c>
      <c r="C36" s="81" t="s">
        <v>117</v>
      </c>
      <c r="D36" s="18" t="s">
        <v>118</v>
      </c>
      <c r="E36" s="33" t="s">
        <v>119</v>
      </c>
      <c r="F36" s="36" t="s">
        <v>120</v>
      </c>
      <c r="G36" s="21">
        <f>4400*25</f>
        <v>110000</v>
      </c>
      <c r="H36" s="99" t="s">
        <v>217</v>
      </c>
      <c r="I36" s="92"/>
    </row>
    <row r="37" spans="1:10" ht="48.75" customHeight="1" x14ac:dyDescent="0.35">
      <c r="A37" s="10">
        <v>19</v>
      </c>
      <c r="B37" s="35" t="s">
        <v>9</v>
      </c>
      <c r="C37" s="81" t="s">
        <v>121</v>
      </c>
      <c r="D37" s="18" t="s">
        <v>122</v>
      </c>
      <c r="E37" s="18" t="s">
        <v>123</v>
      </c>
      <c r="F37" s="101" t="s">
        <v>124</v>
      </c>
      <c r="G37" s="21">
        <f>4700*25</f>
        <v>117500</v>
      </c>
      <c r="H37" s="15">
        <v>40000</v>
      </c>
      <c r="I37" s="98">
        <f t="shared" si="1"/>
        <v>1600</v>
      </c>
    </row>
    <row r="38" spans="1:10" ht="48.75" customHeight="1" x14ac:dyDescent="0.35">
      <c r="A38" s="10">
        <v>20</v>
      </c>
      <c r="B38" s="35" t="s">
        <v>9</v>
      </c>
      <c r="C38" s="81" t="s">
        <v>125</v>
      </c>
      <c r="D38" s="18" t="s">
        <v>126</v>
      </c>
      <c r="E38" s="22">
        <v>46273</v>
      </c>
      <c r="F38" s="40" t="s">
        <v>127</v>
      </c>
      <c r="G38" s="21">
        <f>4400*25</f>
        <v>110000</v>
      </c>
      <c r="H38" s="99" t="s">
        <v>217</v>
      </c>
      <c r="I38" s="92"/>
    </row>
    <row r="39" spans="1:10" ht="48.75" customHeight="1" x14ac:dyDescent="0.35">
      <c r="A39" s="10">
        <v>23</v>
      </c>
      <c r="B39" s="35" t="s">
        <v>9</v>
      </c>
      <c r="C39" s="81" t="s">
        <v>128</v>
      </c>
      <c r="D39" s="18" t="s">
        <v>129</v>
      </c>
      <c r="E39" s="41">
        <v>46305</v>
      </c>
      <c r="F39" s="42" t="s">
        <v>130</v>
      </c>
      <c r="G39" s="21">
        <f>3200*25</f>
        <v>80000</v>
      </c>
      <c r="H39" s="99" t="s">
        <v>217</v>
      </c>
      <c r="I39" s="92"/>
    </row>
    <row r="40" spans="1:10" ht="55.5" customHeight="1" x14ac:dyDescent="0.35">
      <c r="A40" s="10">
        <v>27</v>
      </c>
      <c r="B40" s="35" t="s">
        <v>9</v>
      </c>
      <c r="C40" s="84" t="s">
        <v>131</v>
      </c>
      <c r="D40" s="18" t="s">
        <v>132</v>
      </c>
      <c r="E40" s="33" t="s">
        <v>133</v>
      </c>
      <c r="F40" s="101" t="s">
        <v>134</v>
      </c>
      <c r="G40" s="21">
        <f>9215*25</f>
        <v>230375</v>
      </c>
      <c r="H40" s="15">
        <v>40000</v>
      </c>
      <c r="I40" s="98">
        <f t="shared" si="1"/>
        <v>1600</v>
      </c>
    </row>
    <row r="41" spans="1:10" ht="48.75" customHeight="1" x14ac:dyDescent="0.35">
      <c r="A41" s="10">
        <v>29</v>
      </c>
      <c r="B41" s="35" t="s">
        <v>9</v>
      </c>
      <c r="C41" s="81" t="s">
        <v>135</v>
      </c>
      <c r="D41" s="18" t="s">
        <v>90</v>
      </c>
      <c r="E41" s="22">
        <v>46304</v>
      </c>
      <c r="F41" s="36" t="s">
        <v>136</v>
      </c>
      <c r="G41" s="21">
        <f>1200*25</f>
        <v>30000</v>
      </c>
      <c r="H41" s="99" t="s">
        <v>217</v>
      </c>
      <c r="I41" s="92"/>
    </row>
    <row r="42" spans="1:10" ht="48.75" customHeight="1" thickBot="1" x14ac:dyDescent="0.4">
      <c r="A42" s="10">
        <v>34</v>
      </c>
      <c r="B42" s="35" t="s">
        <v>9</v>
      </c>
      <c r="C42" s="81" t="s">
        <v>137</v>
      </c>
      <c r="D42" s="18" t="s">
        <v>28</v>
      </c>
      <c r="E42" s="12" t="s">
        <v>138</v>
      </c>
      <c r="F42" s="36" t="s">
        <v>139</v>
      </c>
      <c r="G42" s="21">
        <f t="shared" ref="G42:G43" si="3">900*25</f>
        <v>22500</v>
      </c>
      <c r="H42" s="99" t="s">
        <v>217</v>
      </c>
      <c r="I42" s="92"/>
    </row>
    <row r="43" spans="1:10" ht="48.75" customHeight="1" thickTop="1" thickBot="1" x14ac:dyDescent="0.4">
      <c r="A43" s="43">
        <v>39</v>
      </c>
      <c r="B43" s="35" t="s">
        <v>9</v>
      </c>
      <c r="C43" s="85" t="s">
        <v>140</v>
      </c>
      <c r="D43" s="44" t="s">
        <v>28</v>
      </c>
      <c r="E43" s="45" t="s">
        <v>138</v>
      </c>
      <c r="F43" s="46" t="s">
        <v>141</v>
      </c>
      <c r="G43" s="47">
        <f t="shared" si="3"/>
        <v>22500</v>
      </c>
      <c r="H43" s="99" t="s">
        <v>217</v>
      </c>
      <c r="I43" s="92"/>
      <c r="J43" s="48">
        <f>SUM(H4:H43)</f>
        <v>679000</v>
      </c>
    </row>
    <row r="44" spans="1:10" ht="48.75" customHeight="1" thickTop="1" thickBot="1" x14ac:dyDescent="0.35">
      <c r="A44" s="49"/>
      <c r="B44" s="49"/>
      <c r="C44" s="86"/>
      <c r="D44" s="49"/>
      <c r="E44" s="49"/>
      <c r="F44" s="49"/>
      <c r="G44" s="49"/>
      <c r="H44" s="49"/>
      <c r="I44" s="50"/>
    </row>
    <row r="45" spans="1:10" ht="48.75" customHeight="1" thickTop="1" thickBot="1" x14ac:dyDescent="0.35">
      <c r="A45" s="97" t="s">
        <v>142</v>
      </c>
      <c r="B45" s="96"/>
      <c r="C45" s="96"/>
      <c r="D45" s="96"/>
      <c r="E45" s="96"/>
      <c r="F45" s="96"/>
      <c r="G45" s="96"/>
      <c r="H45" s="49"/>
      <c r="I45" s="50"/>
    </row>
    <row r="46" spans="1:10" ht="61.5" customHeight="1" thickTop="1" x14ac:dyDescent="0.35">
      <c r="A46" s="51"/>
      <c r="B46" s="52" t="s">
        <v>2</v>
      </c>
      <c r="C46" s="87" t="s">
        <v>3</v>
      </c>
      <c r="D46" s="53" t="s">
        <v>4</v>
      </c>
      <c r="E46" s="53" t="s">
        <v>5</v>
      </c>
      <c r="F46" s="54" t="s">
        <v>6</v>
      </c>
      <c r="G46" s="54" t="s">
        <v>7</v>
      </c>
      <c r="H46" s="8" t="s">
        <v>8</v>
      </c>
      <c r="I46" s="9"/>
    </row>
    <row r="47" spans="1:10" ht="48.75" customHeight="1" x14ac:dyDescent="0.35">
      <c r="A47" s="10">
        <v>6</v>
      </c>
      <c r="B47" s="31" t="s">
        <v>143</v>
      </c>
      <c r="C47" s="81" t="s">
        <v>144</v>
      </c>
      <c r="D47" s="55" t="s">
        <v>145</v>
      </c>
      <c r="E47" s="31" t="s">
        <v>146</v>
      </c>
      <c r="F47" s="37" t="s">
        <v>147</v>
      </c>
      <c r="G47" s="14">
        <v>36500</v>
      </c>
      <c r="H47" s="15">
        <v>36000</v>
      </c>
      <c r="I47" s="16"/>
    </row>
    <row r="48" spans="1:10" ht="48.75" customHeight="1" x14ac:dyDescent="0.35">
      <c r="A48" s="10">
        <v>22</v>
      </c>
      <c r="B48" s="31" t="s">
        <v>148</v>
      </c>
      <c r="C48" s="81" t="s">
        <v>149</v>
      </c>
      <c r="D48" s="19" t="s">
        <v>150</v>
      </c>
      <c r="E48" s="56">
        <v>46266</v>
      </c>
      <c r="F48" s="37" t="s">
        <v>151</v>
      </c>
      <c r="G48" s="14">
        <v>6000</v>
      </c>
      <c r="H48" s="15">
        <v>6000</v>
      </c>
      <c r="I48" s="16"/>
    </row>
    <row r="49" spans="1:9" ht="48.75" customHeight="1" x14ac:dyDescent="0.35">
      <c r="A49" s="10">
        <v>23</v>
      </c>
      <c r="B49" s="31" t="s">
        <v>148</v>
      </c>
      <c r="C49" s="81" t="s">
        <v>149</v>
      </c>
      <c r="D49" s="19" t="s">
        <v>152</v>
      </c>
      <c r="E49" s="57">
        <v>46266</v>
      </c>
      <c r="F49" s="37" t="s">
        <v>151</v>
      </c>
      <c r="G49" s="14">
        <v>6500</v>
      </c>
      <c r="H49" s="15">
        <v>6000</v>
      </c>
      <c r="I49" s="16"/>
    </row>
    <row r="50" spans="1:9" ht="48.75" customHeight="1" x14ac:dyDescent="0.35">
      <c r="A50" s="10">
        <v>1</v>
      </c>
      <c r="B50" s="31" t="s">
        <v>148</v>
      </c>
      <c r="C50" s="81" t="s">
        <v>153</v>
      </c>
      <c r="D50" s="55" t="s">
        <v>154</v>
      </c>
      <c r="E50" s="58" t="s">
        <v>155</v>
      </c>
      <c r="F50" s="36" t="s">
        <v>156</v>
      </c>
      <c r="G50" s="59">
        <v>12375</v>
      </c>
      <c r="H50" s="15">
        <v>12000</v>
      </c>
      <c r="I50" s="16"/>
    </row>
    <row r="51" spans="1:9" ht="48.75" customHeight="1" x14ac:dyDescent="0.35">
      <c r="A51" s="10">
        <v>11</v>
      </c>
      <c r="B51" s="31" t="s">
        <v>143</v>
      </c>
      <c r="C51" s="81" t="s">
        <v>153</v>
      </c>
      <c r="D51" s="19" t="s">
        <v>157</v>
      </c>
      <c r="E51" s="31" t="s">
        <v>45</v>
      </c>
      <c r="F51" s="37" t="s">
        <v>158</v>
      </c>
      <c r="G51" s="14">
        <v>23000</v>
      </c>
      <c r="H51" s="15">
        <v>23000</v>
      </c>
      <c r="I51" s="16"/>
    </row>
    <row r="52" spans="1:9" ht="48.75" customHeight="1" x14ac:dyDescent="0.35">
      <c r="A52" s="10">
        <v>15</v>
      </c>
      <c r="B52" s="31" t="s">
        <v>148</v>
      </c>
      <c r="C52" s="81" t="s">
        <v>153</v>
      </c>
      <c r="D52" s="19" t="s">
        <v>159</v>
      </c>
      <c r="E52" s="58" t="s">
        <v>160</v>
      </c>
      <c r="F52" s="37" t="s">
        <v>161</v>
      </c>
      <c r="G52" s="14">
        <v>24200</v>
      </c>
      <c r="H52" s="15">
        <v>24000</v>
      </c>
      <c r="I52" s="16"/>
    </row>
    <row r="53" spans="1:9" ht="58.5" customHeight="1" x14ac:dyDescent="0.35">
      <c r="A53" s="10">
        <v>20</v>
      </c>
      <c r="B53" s="31" t="s">
        <v>143</v>
      </c>
      <c r="C53" s="81" t="s">
        <v>162</v>
      </c>
      <c r="D53" s="19" t="s">
        <v>163</v>
      </c>
      <c r="E53" s="31" t="s">
        <v>164</v>
      </c>
      <c r="F53" s="37" t="s">
        <v>165</v>
      </c>
      <c r="G53" s="14">
        <v>34000</v>
      </c>
      <c r="H53" s="15">
        <v>34000</v>
      </c>
      <c r="I53" s="16"/>
    </row>
    <row r="54" spans="1:9" ht="48.75" customHeight="1" x14ac:dyDescent="0.35">
      <c r="A54" s="10">
        <v>2</v>
      </c>
      <c r="B54" s="31" t="s">
        <v>148</v>
      </c>
      <c r="C54" s="81" t="s">
        <v>153</v>
      </c>
      <c r="D54" s="19" t="s">
        <v>166</v>
      </c>
      <c r="E54" s="31" t="s">
        <v>164</v>
      </c>
      <c r="F54" s="36" t="s">
        <v>167</v>
      </c>
      <c r="G54" s="14">
        <v>23500</v>
      </c>
      <c r="H54" s="99" t="s">
        <v>217</v>
      </c>
      <c r="I54" s="16"/>
    </row>
    <row r="55" spans="1:9" ht="48.75" customHeight="1" x14ac:dyDescent="0.35">
      <c r="A55" s="10">
        <v>3</v>
      </c>
      <c r="B55" s="31" t="s">
        <v>148</v>
      </c>
      <c r="C55" s="81" t="s">
        <v>153</v>
      </c>
      <c r="D55" s="55" t="s">
        <v>168</v>
      </c>
      <c r="E55" s="31" t="s">
        <v>164</v>
      </c>
      <c r="F55" s="37" t="s">
        <v>169</v>
      </c>
      <c r="G55" s="14">
        <v>19500</v>
      </c>
      <c r="H55" s="99" t="s">
        <v>217</v>
      </c>
      <c r="I55" s="16"/>
    </row>
    <row r="56" spans="1:9" ht="48.75" customHeight="1" x14ac:dyDescent="0.35">
      <c r="A56" s="10">
        <v>4</v>
      </c>
      <c r="B56" s="31" t="s">
        <v>148</v>
      </c>
      <c r="C56" s="81" t="s">
        <v>153</v>
      </c>
      <c r="D56" s="55" t="s">
        <v>170</v>
      </c>
      <c r="E56" s="31" t="s">
        <v>164</v>
      </c>
      <c r="F56" s="37" t="s">
        <v>171</v>
      </c>
      <c r="G56" s="14">
        <v>11500</v>
      </c>
      <c r="H56" s="99" t="s">
        <v>217</v>
      </c>
      <c r="I56" s="16"/>
    </row>
    <row r="57" spans="1:9" ht="48.75" customHeight="1" x14ac:dyDescent="0.35">
      <c r="A57" s="10">
        <v>5</v>
      </c>
      <c r="B57" s="60" t="s">
        <v>172</v>
      </c>
      <c r="C57" s="81" t="s">
        <v>153</v>
      </c>
      <c r="D57" s="55" t="s">
        <v>173</v>
      </c>
      <c r="E57" s="31" t="s">
        <v>164</v>
      </c>
      <c r="F57" s="37" t="s">
        <v>174</v>
      </c>
      <c r="G57" s="14">
        <v>12500</v>
      </c>
      <c r="H57" s="99" t="s">
        <v>217</v>
      </c>
      <c r="I57" s="16"/>
    </row>
    <row r="58" spans="1:9" ht="48.75" customHeight="1" x14ac:dyDescent="0.35">
      <c r="A58" s="10">
        <v>7</v>
      </c>
      <c r="B58" s="60" t="s">
        <v>172</v>
      </c>
      <c r="C58" s="81" t="s">
        <v>153</v>
      </c>
      <c r="D58" s="55" t="s">
        <v>175</v>
      </c>
      <c r="E58" s="31" t="s">
        <v>176</v>
      </c>
      <c r="F58" s="37" t="s">
        <v>177</v>
      </c>
      <c r="G58" s="14">
        <v>38000</v>
      </c>
      <c r="H58" s="99" t="s">
        <v>217</v>
      </c>
      <c r="I58" s="16"/>
    </row>
    <row r="59" spans="1:9" ht="48.75" customHeight="1" x14ac:dyDescent="0.35">
      <c r="A59" s="10">
        <v>8</v>
      </c>
      <c r="B59" s="31" t="s">
        <v>148</v>
      </c>
      <c r="C59" s="81" t="s">
        <v>153</v>
      </c>
      <c r="D59" s="19" t="s">
        <v>178</v>
      </c>
      <c r="E59" s="31" t="s">
        <v>179</v>
      </c>
      <c r="F59" s="37" t="s">
        <v>180</v>
      </c>
      <c r="G59" s="14">
        <v>22500</v>
      </c>
      <c r="H59" s="99" t="s">
        <v>217</v>
      </c>
      <c r="I59" s="16"/>
    </row>
    <row r="60" spans="1:9" ht="48.75" customHeight="1" x14ac:dyDescent="0.35">
      <c r="A60" s="10">
        <v>9</v>
      </c>
      <c r="B60" s="31" t="s">
        <v>143</v>
      </c>
      <c r="C60" s="81" t="s">
        <v>153</v>
      </c>
      <c r="D60" s="19" t="s">
        <v>181</v>
      </c>
      <c r="E60" s="31" t="s">
        <v>164</v>
      </c>
      <c r="F60" s="37" t="s">
        <v>182</v>
      </c>
      <c r="G60" s="14">
        <v>23300</v>
      </c>
      <c r="H60" s="99" t="s">
        <v>217</v>
      </c>
      <c r="I60" s="16"/>
    </row>
    <row r="61" spans="1:9" ht="48.75" customHeight="1" x14ac:dyDescent="0.35">
      <c r="A61" s="10">
        <v>10</v>
      </c>
      <c r="B61" s="31" t="s">
        <v>148</v>
      </c>
      <c r="C61" s="81" t="s">
        <v>153</v>
      </c>
      <c r="D61" s="19" t="s">
        <v>183</v>
      </c>
      <c r="E61" s="31" t="s">
        <v>184</v>
      </c>
      <c r="F61" s="37" t="s">
        <v>185</v>
      </c>
      <c r="G61" s="14">
        <v>14500</v>
      </c>
      <c r="H61" s="99" t="s">
        <v>217</v>
      </c>
      <c r="I61" s="16"/>
    </row>
    <row r="62" spans="1:9" ht="48.75" customHeight="1" x14ac:dyDescent="0.35">
      <c r="A62" s="10">
        <v>12</v>
      </c>
      <c r="B62" s="31" t="s">
        <v>88</v>
      </c>
      <c r="C62" s="81" t="s">
        <v>153</v>
      </c>
      <c r="D62" s="19" t="s">
        <v>186</v>
      </c>
      <c r="E62" s="31" t="s">
        <v>187</v>
      </c>
      <c r="F62" s="37" t="s">
        <v>188</v>
      </c>
      <c r="G62" s="14">
        <v>20000</v>
      </c>
      <c r="H62" s="99" t="s">
        <v>217</v>
      </c>
      <c r="I62" s="16"/>
    </row>
    <row r="63" spans="1:9" ht="48.75" customHeight="1" x14ac:dyDescent="0.35">
      <c r="A63" s="10">
        <v>13</v>
      </c>
      <c r="B63" s="31" t="s">
        <v>148</v>
      </c>
      <c r="C63" s="81" t="s">
        <v>153</v>
      </c>
      <c r="D63" s="19" t="s">
        <v>189</v>
      </c>
      <c r="E63" s="31" t="s">
        <v>190</v>
      </c>
      <c r="F63" s="37" t="s">
        <v>191</v>
      </c>
      <c r="G63" s="14">
        <v>14000</v>
      </c>
      <c r="H63" s="99" t="s">
        <v>217</v>
      </c>
      <c r="I63" s="16"/>
    </row>
    <row r="64" spans="1:9" ht="48.75" customHeight="1" x14ac:dyDescent="0.35">
      <c r="A64" s="10">
        <v>14</v>
      </c>
      <c r="B64" s="31" t="s">
        <v>148</v>
      </c>
      <c r="C64" s="81" t="s">
        <v>153</v>
      </c>
      <c r="D64" s="19" t="s">
        <v>192</v>
      </c>
      <c r="E64" s="31" t="s">
        <v>193</v>
      </c>
      <c r="F64" s="37" t="s">
        <v>194</v>
      </c>
      <c r="G64" s="14">
        <v>25000</v>
      </c>
      <c r="H64" s="99" t="s">
        <v>217</v>
      </c>
      <c r="I64" s="16"/>
    </row>
    <row r="65" spans="1:9" ht="48.75" customHeight="1" x14ac:dyDescent="0.35">
      <c r="A65" s="10">
        <v>16</v>
      </c>
      <c r="B65" s="31" t="s">
        <v>143</v>
      </c>
      <c r="C65" s="81" t="s">
        <v>195</v>
      </c>
      <c r="D65" s="19" t="s">
        <v>196</v>
      </c>
      <c r="E65" s="61" t="s">
        <v>197</v>
      </c>
      <c r="F65" s="37" t="s">
        <v>198</v>
      </c>
      <c r="G65" s="14">
        <v>12500</v>
      </c>
      <c r="H65" s="99" t="s">
        <v>217</v>
      </c>
      <c r="I65" s="16"/>
    </row>
    <row r="66" spans="1:9" ht="48.75" customHeight="1" x14ac:dyDescent="0.35">
      <c r="A66" s="10">
        <v>17</v>
      </c>
      <c r="B66" s="31" t="s">
        <v>148</v>
      </c>
      <c r="C66" s="81" t="s">
        <v>153</v>
      </c>
      <c r="D66" s="19" t="s">
        <v>82</v>
      </c>
      <c r="E66" s="31" t="s">
        <v>199</v>
      </c>
      <c r="F66" s="37" t="s">
        <v>200</v>
      </c>
      <c r="G66" s="14">
        <v>18500</v>
      </c>
      <c r="H66" s="99" t="s">
        <v>217</v>
      </c>
      <c r="I66" s="16"/>
    </row>
    <row r="67" spans="1:9" ht="48.75" customHeight="1" x14ac:dyDescent="0.35">
      <c r="A67" s="10">
        <v>18</v>
      </c>
      <c r="B67" s="31" t="s">
        <v>148</v>
      </c>
      <c r="C67" s="81" t="s">
        <v>153</v>
      </c>
      <c r="D67" s="19" t="s">
        <v>201</v>
      </c>
      <c r="E67" s="31" t="s">
        <v>202</v>
      </c>
      <c r="F67" s="37" t="s">
        <v>203</v>
      </c>
      <c r="G67" s="14">
        <v>15550</v>
      </c>
      <c r="H67" s="99" t="s">
        <v>217</v>
      </c>
      <c r="I67" s="16"/>
    </row>
    <row r="68" spans="1:9" ht="48.75" customHeight="1" thickBot="1" x14ac:dyDescent="0.4">
      <c r="A68" s="10">
        <v>19</v>
      </c>
      <c r="B68" s="31" t="s">
        <v>148</v>
      </c>
      <c r="C68" s="81" t="s">
        <v>153</v>
      </c>
      <c r="D68" s="19" t="s">
        <v>204</v>
      </c>
      <c r="E68" s="31" t="s">
        <v>205</v>
      </c>
      <c r="F68" s="37" t="s">
        <v>206</v>
      </c>
      <c r="G68" s="14">
        <v>13000</v>
      </c>
      <c r="H68" s="99" t="s">
        <v>217</v>
      </c>
      <c r="I68" s="16"/>
    </row>
    <row r="69" spans="1:9" ht="48.75" customHeight="1" thickTop="1" thickBot="1" x14ac:dyDescent="0.4">
      <c r="A69" s="10">
        <v>21</v>
      </c>
      <c r="B69" s="31" t="s">
        <v>148</v>
      </c>
      <c r="C69" s="81" t="s">
        <v>153</v>
      </c>
      <c r="D69" s="19" t="s">
        <v>207</v>
      </c>
      <c r="E69" s="31" t="s">
        <v>193</v>
      </c>
      <c r="F69" s="20" t="s">
        <v>208</v>
      </c>
      <c r="G69" s="14">
        <v>2000</v>
      </c>
      <c r="H69" s="99" t="s">
        <v>217</v>
      </c>
      <c r="I69" s="48">
        <f>SUM(H47:H69)</f>
        <v>141000</v>
      </c>
    </row>
    <row r="70" spans="1:9" ht="48.75" customHeight="1" thickTop="1" x14ac:dyDescent="0.3">
      <c r="A70" s="62"/>
      <c r="B70" s="62"/>
      <c r="C70" s="88"/>
      <c r="D70" s="62"/>
      <c r="E70" s="62"/>
      <c r="F70" s="63"/>
      <c r="G70" s="64"/>
      <c r="H70" s="1"/>
      <c r="I70" s="2"/>
    </row>
    <row r="71" spans="1:9" ht="48.75" customHeight="1" x14ac:dyDescent="0.3">
      <c r="A71" s="62"/>
      <c r="B71" s="62"/>
      <c r="C71" s="88"/>
      <c r="D71" s="62"/>
      <c r="E71" s="62"/>
      <c r="F71" s="65" t="s">
        <v>209</v>
      </c>
      <c r="G71" s="66">
        <f>SUM(G4:G43)</f>
        <v>2454800</v>
      </c>
      <c r="H71" s="1"/>
      <c r="I71" s="2"/>
    </row>
    <row r="72" spans="1:9" ht="48.75" customHeight="1" x14ac:dyDescent="0.3">
      <c r="A72" s="62"/>
      <c r="B72" s="62"/>
      <c r="C72" s="88"/>
      <c r="D72" s="62"/>
      <c r="E72" s="62"/>
      <c r="F72" s="65" t="s">
        <v>210</v>
      </c>
      <c r="G72" s="66">
        <f>SUM(G47:G69)</f>
        <v>428425</v>
      </c>
      <c r="H72" s="1"/>
      <c r="I72" s="2"/>
    </row>
    <row r="73" spans="1:9" ht="48.75" customHeight="1" x14ac:dyDescent="0.3">
      <c r="A73" s="62"/>
      <c r="B73" s="62"/>
      <c r="C73" s="89"/>
      <c r="D73" s="62"/>
      <c r="E73" s="62"/>
      <c r="F73" s="67" t="s">
        <v>211</v>
      </c>
      <c r="G73" s="68">
        <f>SUM(G4:G70)</f>
        <v>2883225</v>
      </c>
      <c r="H73" s="1"/>
      <c r="I73" s="2"/>
    </row>
    <row r="74" spans="1:9" ht="48.75" customHeight="1" x14ac:dyDescent="0.35">
      <c r="A74" s="62"/>
      <c r="B74" s="62"/>
      <c r="C74" s="89"/>
      <c r="D74" s="62"/>
      <c r="E74" s="62"/>
      <c r="F74" s="69" t="s">
        <v>212</v>
      </c>
      <c r="G74" s="70">
        <v>820000</v>
      </c>
      <c r="H74" s="1"/>
      <c r="I74" s="2"/>
    </row>
    <row r="75" spans="1:9" ht="48.75" customHeight="1" thickBot="1" x14ac:dyDescent="0.35">
      <c r="A75" s="71"/>
      <c r="B75" s="71"/>
      <c r="C75" s="90"/>
      <c r="D75" s="71"/>
      <c r="E75" s="71"/>
      <c r="G75" s="72"/>
      <c r="H75" s="73"/>
      <c r="I75" s="74"/>
    </row>
    <row r="76" spans="1:9" ht="48.75" customHeight="1" thickTop="1" thickBot="1" x14ac:dyDescent="0.45">
      <c r="A76" s="71"/>
      <c r="B76" s="71"/>
      <c r="C76" s="90"/>
      <c r="D76" s="71"/>
      <c r="E76" s="71"/>
      <c r="F76" s="75" t="s">
        <v>213</v>
      </c>
      <c r="G76" s="76">
        <f>I69+J43</f>
        <v>820000</v>
      </c>
      <c r="H76" s="73"/>
      <c r="I76" s="74"/>
    </row>
    <row r="77" spans="1:9" ht="48.75" customHeight="1" thickTop="1" thickBot="1" x14ac:dyDescent="0.45">
      <c r="A77" s="71"/>
      <c r="B77" s="71"/>
      <c r="C77" s="90"/>
      <c r="D77" s="71"/>
      <c r="E77" s="71"/>
      <c r="F77" s="77" t="s">
        <v>214</v>
      </c>
      <c r="G77" s="78">
        <f>G74-G76</f>
        <v>0</v>
      </c>
      <c r="H77" s="73"/>
      <c r="I77" s="74"/>
    </row>
    <row r="78" spans="1:9" ht="48.75" customHeight="1" thickTop="1" x14ac:dyDescent="0.3">
      <c r="A78" s="71"/>
      <c r="B78" s="71"/>
      <c r="C78" s="90"/>
      <c r="D78" s="71"/>
      <c r="E78" s="71"/>
      <c r="G78" s="72"/>
      <c r="H78" s="73"/>
      <c r="I78" s="74"/>
    </row>
    <row r="79" spans="1:9" ht="48.75" customHeight="1" x14ac:dyDescent="0.3">
      <c r="A79" s="71"/>
      <c r="B79" s="71"/>
      <c r="C79" s="90"/>
      <c r="D79" s="71"/>
      <c r="E79" s="71"/>
      <c r="G79" s="72"/>
      <c r="H79" s="73"/>
      <c r="I79" s="74"/>
    </row>
    <row r="80" spans="1:9" ht="48.75" customHeight="1" x14ac:dyDescent="0.3">
      <c r="A80" s="71"/>
      <c r="B80" s="71"/>
      <c r="C80" s="90"/>
      <c r="D80" s="71"/>
      <c r="E80" s="71"/>
      <c r="G80" s="72"/>
      <c r="H80" s="73"/>
      <c r="I80" s="74"/>
    </row>
    <row r="81" spans="1:9" ht="48.75" customHeight="1" x14ac:dyDescent="0.3">
      <c r="A81" s="71"/>
      <c r="B81" s="71"/>
      <c r="C81" s="90"/>
      <c r="D81" s="71"/>
      <c r="E81" s="71"/>
      <c r="G81" s="72"/>
      <c r="H81" s="73"/>
      <c r="I81" s="74"/>
    </row>
    <row r="82" spans="1:9" ht="48.75" customHeight="1" x14ac:dyDescent="0.3">
      <c r="A82" s="71"/>
      <c r="B82" s="71"/>
      <c r="C82" s="90"/>
      <c r="D82" s="71"/>
      <c r="E82" s="71"/>
      <c r="G82" s="72"/>
      <c r="H82" s="73"/>
      <c r="I82" s="74"/>
    </row>
    <row r="83" spans="1:9" ht="48.75" customHeight="1" x14ac:dyDescent="0.3">
      <c r="A83" s="71"/>
      <c r="B83" s="71"/>
      <c r="C83" s="90"/>
      <c r="D83" s="71"/>
      <c r="E83" s="71"/>
      <c r="G83" s="72"/>
      <c r="H83" s="73"/>
      <c r="I83" s="74"/>
    </row>
    <row r="84" spans="1:9" ht="48.75" customHeight="1" x14ac:dyDescent="0.3">
      <c r="A84" s="71"/>
      <c r="B84" s="71"/>
      <c r="C84" s="90"/>
      <c r="D84" s="71"/>
      <c r="E84" s="71"/>
      <c r="G84" s="72"/>
      <c r="H84" s="73"/>
      <c r="I84" s="74"/>
    </row>
    <row r="85" spans="1:9" ht="48.75" customHeight="1" x14ac:dyDescent="0.3">
      <c r="A85" s="71"/>
      <c r="B85" s="71"/>
      <c r="C85" s="90"/>
      <c r="D85" s="71"/>
      <c r="E85" s="71"/>
      <c r="G85" s="72"/>
      <c r="H85" s="73"/>
      <c r="I85" s="74"/>
    </row>
    <row r="86" spans="1:9" ht="48.75" customHeight="1" x14ac:dyDescent="0.3">
      <c r="A86" s="71"/>
      <c r="B86" s="71"/>
      <c r="C86" s="90"/>
      <c r="D86" s="71"/>
      <c r="E86" s="71"/>
      <c r="G86" s="72"/>
      <c r="H86" s="73"/>
      <c r="I86" s="74"/>
    </row>
    <row r="87" spans="1:9" ht="48.75" customHeight="1" x14ac:dyDescent="0.3">
      <c r="A87" s="71"/>
      <c r="B87" s="71"/>
      <c r="C87" s="90"/>
      <c r="D87" s="71"/>
      <c r="E87" s="71"/>
      <c r="G87" s="72"/>
      <c r="H87" s="73"/>
      <c r="I87" s="74"/>
    </row>
    <row r="88" spans="1:9" ht="48.75" customHeight="1" x14ac:dyDescent="0.3">
      <c r="A88" s="71"/>
      <c r="B88" s="71"/>
      <c r="C88" s="90"/>
      <c r="D88" s="71"/>
      <c r="E88" s="71"/>
      <c r="G88" s="72"/>
      <c r="H88" s="73"/>
      <c r="I88" s="74"/>
    </row>
    <row r="89" spans="1:9" ht="48.75" customHeight="1" x14ac:dyDescent="0.3">
      <c r="A89" s="71"/>
      <c r="B89" s="71"/>
      <c r="C89" s="90"/>
      <c r="D89" s="71"/>
      <c r="E89" s="71"/>
      <c r="G89" s="72"/>
      <c r="H89" s="73"/>
      <c r="I89" s="74"/>
    </row>
    <row r="90" spans="1:9" ht="48.75" customHeight="1" x14ac:dyDescent="0.3">
      <c r="A90" s="71"/>
      <c r="B90" s="71"/>
      <c r="C90" s="90"/>
      <c r="D90" s="71"/>
      <c r="E90" s="71"/>
      <c r="G90" s="72"/>
      <c r="H90" s="73"/>
      <c r="I90" s="74"/>
    </row>
    <row r="91" spans="1:9" ht="48.75" customHeight="1" x14ac:dyDescent="0.3">
      <c r="A91" s="71"/>
      <c r="B91" s="71"/>
      <c r="C91" s="90"/>
      <c r="D91" s="71"/>
      <c r="E91" s="71"/>
      <c r="G91" s="72"/>
      <c r="H91" s="73"/>
      <c r="I91" s="74"/>
    </row>
    <row r="92" spans="1:9" ht="48.75" customHeight="1" x14ac:dyDescent="0.3">
      <c r="A92" s="71"/>
      <c r="B92" s="71"/>
      <c r="C92" s="90"/>
      <c r="D92" s="71"/>
      <c r="E92" s="71"/>
      <c r="G92" s="72"/>
      <c r="H92" s="73"/>
      <c r="I92" s="74"/>
    </row>
    <row r="93" spans="1:9" ht="48.75" customHeight="1" x14ac:dyDescent="0.3">
      <c r="A93" s="71"/>
      <c r="B93" s="71"/>
      <c r="C93" s="90"/>
      <c r="D93" s="71"/>
      <c r="E93" s="71"/>
      <c r="G93" s="72"/>
      <c r="H93" s="73"/>
      <c r="I93" s="74"/>
    </row>
    <row r="94" spans="1:9" ht="48.75" customHeight="1" x14ac:dyDescent="0.3">
      <c r="A94" s="71"/>
      <c r="B94" s="71"/>
      <c r="C94" s="90"/>
      <c r="D94" s="71"/>
      <c r="E94" s="71"/>
      <c r="G94" s="72"/>
      <c r="H94" s="73"/>
      <c r="I94" s="74"/>
    </row>
    <row r="95" spans="1:9" ht="48.75" customHeight="1" x14ac:dyDescent="0.3">
      <c r="A95" s="71"/>
      <c r="B95" s="71"/>
      <c r="C95" s="90"/>
      <c r="D95" s="71"/>
      <c r="E95" s="71"/>
      <c r="G95" s="72"/>
      <c r="H95" s="73"/>
      <c r="I95" s="74"/>
    </row>
    <row r="96" spans="1:9" ht="48.75" customHeight="1" x14ac:dyDescent="0.3">
      <c r="A96" s="71"/>
      <c r="B96" s="71"/>
      <c r="C96" s="90"/>
      <c r="D96" s="71"/>
      <c r="E96" s="71"/>
      <c r="G96" s="72"/>
      <c r="H96" s="73"/>
      <c r="I96" s="74"/>
    </row>
    <row r="97" spans="1:9" ht="48.75" customHeight="1" x14ac:dyDescent="0.3">
      <c r="A97" s="71"/>
      <c r="B97" s="71"/>
      <c r="C97" s="90"/>
      <c r="D97" s="71"/>
      <c r="E97" s="71"/>
      <c r="G97" s="72"/>
      <c r="H97" s="73"/>
      <c r="I97" s="74"/>
    </row>
    <row r="98" spans="1:9" ht="48.75" customHeight="1" x14ac:dyDescent="0.3">
      <c r="A98" s="71"/>
      <c r="B98" s="71"/>
      <c r="C98" s="90"/>
      <c r="D98" s="71"/>
      <c r="E98" s="71"/>
      <c r="G98" s="72"/>
      <c r="H98" s="73"/>
      <c r="I98" s="74"/>
    </row>
    <row r="99" spans="1:9" ht="48.75" customHeight="1" x14ac:dyDescent="0.3">
      <c r="A99" s="71"/>
      <c r="B99" s="71"/>
      <c r="C99" s="90"/>
      <c r="D99" s="71"/>
      <c r="E99" s="71"/>
      <c r="G99" s="72"/>
      <c r="H99" s="73"/>
      <c r="I99" s="74"/>
    </row>
    <row r="100" spans="1:9" ht="48.75" customHeight="1" x14ac:dyDescent="0.3">
      <c r="A100" s="71"/>
      <c r="B100" s="71"/>
      <c r="C100" s="90"/>
      <c r="D100" s="71"/>
      <c r="E100" s="71"/>
      <c r="G100" s="72"/>
      <c r="H100" s="73"/>
      <c r="I100" s="74"/>
    </row>
    <row r="101" spans="1:9" ht="48.75" customHeight="1" x14ac:dyDescent="0.3">
      <c r="A101" s="71"/>
      <c r="B101" s="71"/>
      <c r="C101" s="90"/>
      <c r="D101" s="71"/>
      <c r="E101" s="71"/>
      <c r="G101" s="72"/>
      <c r="H101" s="73"/>
      <c r="I101" s="74"/>
    </row>
    <row r="102" spans="1:9" ht="48.75" customHeight="1" x14ac:dyDescent="0.3">
      <c r="A102" s="71"/>
      <c r="B102" s="71"/>
      <c r="C102" s="90"/>
      <c r="D102" s="71"/>
      <c r="E102" s="71"/>
      <c r="G102" s="72"/>
      <c r="H102" s="73"/>
      <c r="I102" s="74"/>
    </row>
    <row r="103" spans="1:9" ht="48.75" customHeight="1" x14ac:dyDescent="0.3">
      <c r="A103" s="71"/>
      <c r="B103" s="71"/>
      <c r="C103" s="90"/>
      <c r="D103" s="71"/>
      <c r="E103" s="71"/>
      <c r="G103" s="72"/>
      <c r="H103" s="73"/>
      <c r="I103" s="74"/>
    </row>
    <row r="104" spans="1:9" ht="48.75" customHeight="1" x14ac:dyDescent="0.3">
      <c r="A104" s="71"/>
      <c r="B104" s="71"/>
      <c r="C104" s="90"/>
      <c r="D104" s="71"/>
      <c r="E104" s="71"/>
      <c r="G104" s="72"/>
      <c r="H104" s="73"/>
      <c r="I104" s="74"/>
    </row>
    <row r="105" spans="1:9" ht="48.75" customHeight="1" x14ac:dyDescent="0.3">
      <c r="A105" s="71"/>
      <c r="B105" s="71"/>
      <c r="C105" s="90"/>
      <c r="D105" s="71"/>
      <c r="E105" s="71"/>
      <c r="G105" s="72"/>
      <c r="H105" s="73"/>
      <c r="I105" s="74"/>
    </row>
    <row r="106" spans="1:9" ht="48.75" customHeight="1" x14ac:dyDescent="0.3">
      <c r="A106" s="71"/>
      <c r="B106" s="71"/>
      <c r="C106" s="90"/>
      <c r="D106" s="71"/>
      <c r="E106" s="71"/>
      <c r="G106" s="72"/>
      <c r="H106" s="73"/>
      <c r="I106" s="74"/>
    </row>
    <row r="107" spans="1:9" ht="48.75" customHeight="1" x14ac:dyDescent="0.3">
      <c r="A107" s="71"/>
      <c r="B107" s="71"/>
      <c r="C107" s="90"/>
      <c r="D107" s="71"/>
      <c r="E107" s="71"/>
      <c r="G107" s="72"/>
      <c r="H107" s="73"/>
      <c r="I107" s="74"/>
    </row>
    <row r="108" spans="1:9" ht="48.75" customHeight="1" x14ac:dyDescent="0.3">
      <c r="A108" s="71"/>
      <c r="B108" s="71"/>
      <c r="C108" s="90"/>
      <c r="D108" s="71"/>
      <c r="E108" s="71"/>
      <c r="G108" s="72"/>
      <c r="H108" s="73"/>
      <c r="I108" s="74"/>
    </row>
    <row r="109" spans="1:9" ht="48.75" customHeight="1" x14ac:dyDescent="0.3">
      <c r="A109" s="71"/>
      <c r="B109" s="71"/>
      <c r="C109" s="90"/>
      <c r="D109" s="71"/>
      <c r="E109" s="71"/>
      <c r="G109" s="72"/>
      <c r="H109" s="73"/>
      <c r="I109" s="74"/>
    </row>
    <row r="110" spans="1:9" ht="48.75" customHeight="1" x14ac:dyDescent="0.3">
      <c r="A110" s="71"/>
      <c r="B110" s="71"/>
      <c r="C110" s="90"/>
      <c r="D110" s="71"/>
      <c r="E110" s="71"/>
      <c r="G110" s="72"/>
      <c r="H110" s="73"/>
      <c r="I110" s="74"/>
    </row>
    <row r="111" spans="1:9" ht="48.75" customHeight="1" x14ac:dyDescent="0.3">
      <c r="A111" s="71"/>
      <c r="B111" s="71"/>
      <c r="C111" s="90"/>
      <c r="D111" s="71"/>
      <c r="E111" s="71"/>
      <c r="G111" s="72"/>
      <c r="H111" s="73"/>
      <c r="I111" s="74"/>
    </row>
    <row r="112" spans="1:9" ht="48.75" customHeight="1" x14ac:dyDescent="0.3">
      <c r="A112" s="71"/>
      <c r="B112" s="71"/>
      <c r="C112" s="90"/>
      <c r="D112" s="71"/>
      <c r="E112" s="71"/>
      <c r="G112" s="72"/>
      <c r="H112" s="73"/>
      <c r="I112" s="74"/>
    </row>
    <row r="113" spans="1:9" ht="48.75" customHeight="1" x14ac:dyDescent="0.3">
      <c r="A113" s="71"/>
      <c r="B113" s="71"/>
      <c r="C113" s="90"/>
      <c r="D113" s="71"/>
      <c r="E113" s="71"/>
      <c r="G113" s="72"/>
      <c r="H113" s="73"/>
      <c r="I113" s="74"/>
    </row>
    <row r="114" spans="1:9" ht="48.75" customHeight="1" x14ac:dyDescent="0.3">
      <c r="A114" s="71"/>
      <c r="B114" s="71"/>
      <c r="C114" s="90"/>
      <c r="D114" s="71"/>
      <c r="E114" s="71"/>
      <c r="G114" s="72"/>
      <c r="H114" s="73"/>
      <c r="I114" s="74"/>
    </row>
    <row r="115" spans="1:9" ht="48.75" customHeight="1" x14ac:dyDescent="0.3">
      <c r="A115" s="71"/>
      <c r="B115" s="71"/>
      <c r="C115" s="90"/>
      <c r="D115" s="71"/>
      <c r="E115" s="71"/>
      <c r="G115" s="72"/>
      <c r="H115" s="73"/>
      <c r="I115" s="74"/>
    </row>
    <row r="116" spans="1:9" ht="48.75" customHeight="1" x14ac:dyDescent="0.3">
      <c r="A116" s="71"/>
      <c r="B116" s="71"/>
      <c r="C116" s="90"/>
      <c r="D116" s="71"/>
      <c r="E116" s="71"/>
      <c r="G116" s="72"/>
      <c r="H116" s="73"/>
      <c r="I116" s="74"/>
    </row>
    <row r="117" spans="1:9" ht="48.75" customHeight="1" x14ac:dyDescent="0.3">
      <c r="A117" s="71"/>
      <c r="B117" s="71"/>
      <c r="C117" s="90"/>
      <c r="D117" s="71"/>
      <c r="E117" s="71"/>
      <c r="G117" s="72"/>
      <c r="H117" s="73"/>
      <c r="I117" s="74"/>
    </row>
    <row r="118" spans="1:9" ht="48.75" customHeight="1" x14ac:dyDescent="0.3">
      <c r="A118" s="71"/>
      <c r="B118" s="71"/>
      <c r="C118" s="90"/>
      <c r="D118" s="71"/>
      <c r="E118" s="71"/>
      <c r="G118" s="72"/>
      <c r="H118" s="73"/>
      <c r="I118" s="74"/>
    </row>
    <row r="119" spans="1:9" ht="48.75" customHeight="1" x14ac:dyDescent="0.3">
      <c r="A119" s="71"/>
      <c r="B119" s="71"/>
      <c r="C119" s="90"/>
      <c r="D119" s="71"/>
      <c r="E119" s="71"/>
      <c r="G119" s="72"/>
      <c r="H119" s="73"/>
      <c r="I119" s="74"/>
    </row>
    <row r="120" spans="1:9" ht="48.75" customHeight="1" x14ac:dyDescent="0.3">
      <c r="A120" s="71"/>
      <c r="B120" s="71"/>
      <c r="C120" s="90"/>
      <c r="D120" s="71"/>
      <c r="E120" s="71"/>
      <c r="G120" s="72"/>
      <c r="H120" s="73"/>
      <c r="I120" s="74"/>
    </row>
    <row r="121" spans="1:9" ht="48.75" customHeight="1" x14ac:dyDescent="0.3">
      <c r="A121" s="71"/>
      <c r="B121" s="71"/>
      <c r="C121" s="90"/>
      <c r="D121" s="71"/>
      <c r="E121" s="71"/>
      <c r="G121" s="72"/>
      <c r="H121" s="73"/>
      <c r="I121" s="74"/>
    </row>
    <row r="122" spans="1:9" ht="48.75" customHeight="1" x14ac:dyDescent="0.3">
      <c r="A122" s="71"/>
      <c r="B122" s="71"/>
      <c r="C122" s="90"/>
      <c r="D122" s="71"/>
      <c r="E122" s="71"/>
      <c r="G122" s="72"/>
      <c r="H122" s="73"/>
      <c r="I122" s="74"/>
    </row>
    <row r="123" spans="1:9" ht="48.75" customHeight="1" x14ac:dyDescent="0.3">
      <c r="A123" s="71"/>
      <c r="B123" s="71"/>
      <c r="C123" s="90"/>
      <c r="D123" s="71"/>
      <c r="E123" s="71"/>
      <c r="G123" s="72"/>
      <c r="H123" s="73"/>
      <c r="I123" s="74"/>
    </row>
    <row r="124" spans="1:9" ht="48.75" customHeight="1" x14ac:dyDescent="0.3">
      <c r="A124" s="71"/>
      <c r="B124" s="71"/>
      <c r="C124" s="90"/>
      <c r="D124" s="71"/>
      <c r="E124" s="71"/>
      <c r="G124" s="72"/>
      <c r="H124" s="73"/>
      <c r="I124" s="74"/>
    </row>
    <row r="125" spans="1:9" ht="48.75" customHeight="1" x14ac:dyDescent="0.3">
      <c r="A125" s="71"/>
      <c r="B125" s="71"/>
      <c r="C125" s="90"/>
      <c r="D125" s="71"/>
      <c r="E125" s="71"/>
      <c r="G125" s="72"/>
      <c r="H125" s="73"/>
      <c r="I125" s="74"/>
    </row>
    <row r="126" spans="1:9" ht="48.75" customHeight="1" x14ac:dyDescent="0.3">
      <c r="A126" s="71"/>
      <c r="B126" s="71"/>
      <c r="C126" s="90"/>
      <c r="D126" s="71"/>
      <c r="E126" s="71"/>
      <c r="G126" s="72"/>
      <c r="H126" s="73"/>
      <c r="I126" s="74"/>
    </row>
    <row r="127" spans="1:9" ht="48.75" customHeight="1" x14ac:dyDescent="0.3">
      <c r="A127" s="71"/>
      <c r="B127" s="71"/>
      <c r="C127" s="90"/>
      <c r="D127" s="71"/>
      <c r="E127" s="71"/>
      <c r="G127" s="72"/>
      <c r="H127" s="73"/>
      <c r="I127" s="74"/>
    </row>
    <row r="128" spans="1:9" ht="48.75" customHeight="1" x14ac:dyDescent="0.3">
      <c r="A128" s="71"/>
      <c r="B128" s="71"/>
      <c r="C128" s="90"/>
      <c r="D128" s="71"/>
      <c r="E128" s="71"/>
      <c r="G128" s="72"/>
      <c r="H128" s="73"/>
      <c r="I128" s="74"/>
    </row>
    <row r="129" spans="1:9" ht="48.75" customHeight="1" x14ac:dyDescent="0.3">
      <c r="A129" s="71"/>
      <c r="B129" s="71"/>
      <c r="C129" s="90"/>
      <c r="D129" s="71"/>
      <c r="E129" s="71"/>
      <c r="G129" s="72"/>
      <c r="H129" s="73"/>
      <c r="I129" s="74"/>
    </row>
    <row r="130" spans="1:9" ht="48.75" customHeight="1" x14ac:dyDescent="0.3">
      <c r="A130" s="71"/>
      <c r="B130" s="71"/>
      <c r="C130" s="90"/>
      <c r="D130" s="71"/>
      <c r="E130" s="71"/>
      <c r="G130" s="72"/>
      <c r="H130" s="73"/>
      <c r="I130" s="74"/>
    </row>
    <row r="131" spans="1:9" ht="48.75" customHeight="1" x14ac:dyDescent="0.3">
      <c r="A131" s="71"/>
      <c r="B131" s="71"/>
      <c r="C131" s="90"/>
      <c r="D131" s="71"/>
      <c r="E131" s="71"/>
      <c r="G131" s="72"/>
      <c r="H131" s="73"/>
      <c r="I131" s="74"/>
    </row>
    <row r="132" spans="1:9" ht="48.75" customHeight="1" x14ac:dyDescent="0.3">
      <c r="A132" s="71"/>
      <c r="B132" s="71"/>
      <c r="C132" s="90"/>
      <c r="D132" s="71"/>
      <c r="E132" s="71"/>
      <c r="G132" s="72"/>
      <c r="H132" s="73"/>
      <c r="I132" s="74"/>
    </row>
    <row r="133" spans="1:9" ht="48.75" customHeight="1" x14ac:dyDescent="0.3">
      <c r="A133" s="71"/>
      <c r="B133" s="71"/>
      <c r="C133" s="90"/>
      <c r="D133" s="71"/>
      <c r="E133" s="71"/>
      <c r="G133" s="72"/>
      <c r="H133" s="73"/>
      <c r="I133" s="74"/>
    </row>
    <row r="134" spans="1:9" ht="48.75" customHeight="1" x14ac:dyDescent="0.3">
      <c r="A134" s="71"/>
      <c r="B134" s="71"/>
      <c r="C134" s="90"/>
      <c r="D134" s="71"/>
      <c r="E134" s="71"/>
      <c r="G134" s="72"/>
      <c r="H134" s="73"/>
      <c r="I134" s="74"/>
    </row>
    <row r="135" spans="1:9" ht="48.75" customHeight="1" x14ac:dyDescent="0.3">
      <c r="A135" s="71"/>
      <c r="B135" s="71"/>
      <c r="C135" s="90"/>
      <c r="D135" s="71"/>
      <c r="E135" s="71"/>
      <c r="G135" s="72"/>
      <c r="H135" s="73"/>
      <c r="I135" s="74"/>
    </row>
    <row r="136" spans="1:9" ht="48.75" customHeight="1" x14ac:dyDescent="0.3">
      <c r="A136" s="71"/>
      <c r="B136" s="71"/>
      <c r="C136" s="90"/>
      <c r="D136" s="71"/>
      <c r="E136" s="71"/>
      <c r="G136" s="72"/>
      <c r="H136" s="73"/>
      <c r="I136" s="74"/>
    </row>
    <row r="137" spans="1:9" ht="48.75" customHeight="1" x14ac:dyDescent="0.3">
      <c r="A137" s="71"/>
      <c r="B137" s="71"/>
      <c r="C137" s="90"/>
      <c r="D137" s="71"/>
      <c r="E137" s="71"/>
      <c r="G137" s="72"/>
      <c r="H137" s="73"/>
      <c r="I137" s="74"/>
    </row>
    <row r="138" spans="1:9" ht="48.75" customHeight="1" x14ac:dyDescent="0.3">
      <c r="A138" s="71"/>
      <c r="B138" s="71"/>
      <c r="C138" s="90"/>
      <c r="D138" s="71"/>
      <c r="E138" s="71"/>
      <c r="G138" s="72"/>
      <c r="H138" s="73"/>
      <c r="I138" s="74"/>
    </row>
    <row r="139" spans="1:9" ht="48.75" customHeight="1" x14ac:dyDescent="0.3">
      <c r="A139" s="71"/>
      <c r="B139" s="71"/>
      <c r="C139" s="90"/>
      <c r="D139" s="71"/>
      <c r="E139" s="71"/>
      <c r="G139" s="72"/>
      <c r="H139" s="73"/>
      <c r="I139" s="74"/>
    </row>
    <row r="140" spans="1:9" ht="48.75" customHeight="1" x14ac:dyDescent="0.3">
      <c r="A140" s="71"/>
      <c r="B140" s="71"/>
      <c r="C140" s="90"/>
      <c r="D140" s="71"/>
      <c r="E140" s="71"/>
      <c r="G140" s="72"/>
      <c r="H140" s="73"/>
      <c r="I140" s="74"/>
    </row>
    <row r="141" spans="1:9" ht="48.75" customHeight="1" x14ac:dyDescent="0.3">
      <c r="A141" s="71"/>
      <c r="B141" s="71"/>
      <c r="C141" s="90"/>
      <c r="D141" s="71"/>
      <c r="E141" s="71"/>
      <c r="G141" s="72"/>
      <c r="H141" s="73"/>
      <c r="I141" s="74"/>
    </row>
    <row r="142" spans="1:9" ht="48.75" customHeight="1" x14ac:dyDescent="0.3">
      <c r="A142" s="71"/>
      <c r="B142" s="71"/>
      <c r="C142" s="90"/>
      <c r="D142" s="71"/>
      <c r="E142" s="71"/>
      <c r="G142" s="72"/>
      <c r="H142" s="73"/>
      <c r="I142" s="74"/>
    </row>
    <row r="143" spans="1:9" ht="48.75" customHeight="1" x14ac:dyDescent="0.3">
      <c r="A143" s="71"/>
      <c r="B143" s="71"/>
      <c r="C143" s="90"/>
      <c r="D143" s="71"/>
      <c r="E143" s="71"/>
      <c r="G143" s="72"/>
      <c r="H143" s="73"/>
      <c r="I143" s="74"/>
    </row>
    <row r="144" spans="1:9" ht="48.75" customHeight="1" x14ac:dyDescent="0.3">
      <c r="A144" s="71"/>
      <c r="B144" s="71"/>
      <c r="C144" s="90"/>
      <c r="D144" s="71"/>
      <c r="E144" s="71"/>
      <c r="G144" s="72"/>
      <c r="H144" s="73"/>
      <c r="I144" s="74"/>
    </row>
    <row r="145" spans="1:9" ht="48.75" customHeight="1" x14ac:dyDescent="0.3">
      <c r="A145" s="71"/>
      <c r="B145" s="71"/>
      <c r="C145" s="90"/>
      <c r="D145" s="71"/>
      <c r="E145" s="71"/>
      <c r="G145" s="72"/>
      <c r="H145" s="73"/>
      <c r="I145" s="74"/>
    </row>
    <row r="146" spans="1:9" ht="48.75" customHeight="1" x14ac:dyDescent="0.3">
      <c r="A146" s="71"/>
      <c r="B146" s="71"/>
      <c r="C146" s="90"/>
      <c r="D146" s="71"/>
      <c r="E146" s="71"/>
      <c r="G146" s="72"/>
      <c r="H146" s="73"/>
      <c r="I146" s="74"/>
    </row>
    <row r="147" spans="1:9" ht="48.75" customHeight="1" x14ac:dyDescent="0.3">
      <c r="A147" s="71"/>
      <c r="B147" s="71"/>
      <c r="C147" s="90"/>
      <c r="D147" s="71"/>
      <c r="E147" s="71"/>
      <c r="G147" s="72"/>
      <c r="H147" s="73"/>
      <c r="I147" s="74"/>
    </row>
    <row r="148" spans="1:9" ht="48.75" customHeight="1" x14ac:dyDescent="0.3">
      <c r="A148" s="71"/>
      <c r="B148" s="71"/>
      <c r="C148" s="90"/>
      <c r="D148" s="71"/>
      <c r="E148" s="71"/>
      <c r="G148" s="72"/>
      <c r="H148" s="73"/>
      <c r="I148" s="74"/>
    </row>
    <row r="149" spans="1:9" ht="48.75" customHeight="1" x14ac:dyDescent="0.3">
      <c r="A149" s="71"/>
      <c r="B149" s="71"/>
      <c r="C149" s="90"/>
      <c r="D149" s="71"/>
      <c r="E149" s="71"/>
      <c r="G149" s="72"/>
      <c r="H149" s="73"/>
      <c r="I149" s="74"/>
    </row>
    <row r="150" spans="1:9" ht="48.75" customHeight="1" x14ac:dyDescent="0.3">
      <c r="A150" s="71"/>
      <c r="B150" s="71"/>
      <c r="C150" s="90"/>
      <c r="D150" s="71"/>
      <c r="E150" s="71"/>
      <c r="G150" s="72"/>
      <c r="H150" s="73"/>
      <c r="I150" s="74"/>
    </row>
    <row r="151" spans="1:9" ht="48.75" customHeight="1" x14ac:dyDescent="0.3">
      <c r="A151" s="71"/>
      <c r="B151" s="71"/>
      <c r="C151" s="90"/>
      <c r="D151" s="71"/>
      <c r="E151" s="71"/>
      <c r="G151" s="72"/>
      <c r="H151" s="73"/>
      <c r="I151" s="74"/>
    </row>
    <row r="152" spans="1:9" ht="48.75" customHeight="1" x14ac:dyDescent="0.3">
      <c r="A152" s="71"/>
      <c r="B152" s="71"/>
      <c r="C152" s="90"/>
      <c r="D152" s="71"/>
      <c r="E152" s="71"/>
      <c r="G152" s="72"/>
      <c r="H152" s="73"/>
      <c r="I152" s="74"/>
    </row>
    <row r="153" spans="1:9" ht="48.75" customHeight="1" x14ac:dyDescent="0.3">
      <c r="A153" s="71"/>
      <c r="B153" s="71"/>
      <c r="C153" s="90"/>
      <c r="D153" s="71"/>
      <c r="E153" s="71"/>
      <c r="G153" s="72"/>
      <c r="H153" s="73"/>
      <c r="I153" s="74"/>
    </row>
    <row r="154" spans="1:9" ht="48.75" customHeight="1" x14ac:dyDescent="0.3">
      <c r="A154" s="71"/>
      <c r="B154" s="71"/>
      <c r="C154" s="90"/>
      <c r="D154" s="71"/>
      <c r="E154" s="71"/>
      <c r="G154" s="72"/>
      <c r="H154" s="73"/>
      <c r="I154" s="74"/>
    </row>
    <row r="155" spans="1:9" ht="48.75" customHeight="1" x14ac:dyDescent="0.3">
      <c r="A155" s="71"/>
      <c r="B155" s="71"/>
      <c r="C155" s="90"/>
      <c r="D155" s="71"/>
      <c r="E155" s="71"/>
      <c r="G155" s="72"/>
      <c r="H155" s="73"/>
      <c r="I155" s="74"/>
    </row>
    <row r="156" spans="1:9" ht="48.75" customHeight="1" x14ac:dyDescent="0.3">
      <c r="A156" s="71"/>
      <c r="B156" s="71"/>
      <c r="C156" s="90"/>
      <c r="D156" s="71"/>
      <c r="E156" s="71"/>
      <c r="G156" s="72"/>
      <c r="H156" s="73"/>
      <c r="I156" s="74"/>
    </row>
    <row r="157" spans="1:9" ht="48.75" customHeight="1" x14ac:dyDescent="0.3">
      <c r="A157" s="71"/>
      <c r="B157" s="71"/>
      <c r="C157" s="90"/>
      <c r="D157" s="71"/>
      <c r="E157" s="71"/>
      <c r="G157" s="72"/>
      <c r="H157" s="73"/>
      <c r="I157" s="74"/>
    </row>
    <row r="158" spans="1:9" ht="48.75" customHeight="1" x14ac:dyDescent="0.3">
      <c r="A158" s="71"/>
      <c r="B158" s="71"/>
      <c r="C158" s="90"/>
      <c r="D158" s="71"/>
      <c r="E158" s="71"/>
      <c r="G158" s="72"/>
      <c r="H158" s="73"/>
      <c r="I158" s="74"/>
    </row>
    <row r="159" spans="1:9" ht="48.75" customHeight="1" x14ac:dyDescent="0.3">
      <c r="A159" s="71"/>
      <c r="B159" s="71"/>
      <c r="C159" s="90"/>
      <c r="D159" s="71"/>
      <c r="E159" s="71"/>
      <c r="G159" s="72"/>
      <c r="H159" s="73"/>
      <c r="I159" s="74"/>
    </row>
    <row r="160" spans="1:9" ht="48.75" customHeight="1" x14ac:dyDescent="0.3">
      <c r="A160" s="71"/>
      <c r="B160" s="71"/>
      <c r="C160" s="90"/>
      <c r="D160" s="71"/>
      <c r="E160" s="71"/>
      <c r="G160" s="72"/>
      <c r="H160" s="73"/>
      <c r="I160" s="74"/>
    </row>
    <row r="161" spans="1:9" ht="48.75" customHeight="1" x14ac:dyDescent="0.3">
      <c r="A161" s="71"/>
      <c r="B161" s="71"/>
      <c r="C161" s="90"/>
      <c r="D161" s="71"/>
      <c r="E161" s="71"/>
      <c r="G161" s="72"/>
      <c r="H161" s="73"/>
      <c r="I161" s="74"/>
    </row>
    <row r="162" spans="1:9" ht="48.75" customHeight="1" x14ac:dyDescent="0.3">
      <c r="A162" s="71"/>
      <c r="B162" s="71"/>
      <c r="C162" s="90"/>
      <c r="D162" s="71"/>
      <c r="E162" s="71"/>
      <c r="G162" s="72"/>
      <c r="H162" s="73"/>
      <c r="I162" s="74"/>
    </row>
    <row r="163" spans="1:9" ht="48.75" customHeight="1" x14ac:dyDescent="0.3">
      <c r="A163" s="71"/>
      <c r="B163" s="71"/>
      <c r="C163" s="90"/>
      <c r="D163" s="71"/>
      <c r="E163" s="71"/>
      <c r="G163" s="72"/>
      <c r="H163" s="73"/>
      <c r="I163" s="74"/>
    </row>
    <row r="164" spans="1:9" ht="48.75" customHeight="1" x14ac:dyDescent="0.3">
      <c r="A164" s="71"/>
      <c r="B164" s="71"/>
      <c r="C164" s="90"/>
      <c r="D164" s="71"/>
      <c r="E164" s="71"/>
      <c r="G164" s="72"/>
      <c r="H164" s="73"/>
      <c r="I164" s="74"/>
    </row>
    <row r="165" spans="1:9" ht="48.75" customHeight="1" x14ac:dyDescent="0.3">
      <c r="A165" s="71"/>
      <c r="B165" s="71"/>
      <c r="C165" s="90"/>
      <c r="D165" s="71"/>
      <c r="E165" s="71"/>
      <c r="G165" s="72"/>
      <c r="H165" s="73"/>
      <c r="I165" s="74"/>
    </row>
    <row r="166" spans="1:9" ht="48.75" customHeight="1" x14ac:dyDescent="0.3">
      <c r="A166" s="71"/>
      <c r="B166" s="71"/>
      <c r="C166" s="90"/>
      <c r="D166" s="71"/>
      <c r="E166" s="71"/>
      <c r="G166" s="72"/>
      <c r="H166" s="73"/>
      <c r="I166" s="74"/>
    </row>
    <row r="167" spans="1:9" ht="48.75" customHeight="1" x14ac:dyDescent="0.3">
      <c r="A167" s="71"/>
      <c r="B167" s="71"/>
      <c r="C167" s="90"/>
      <c r="D167" s="71"/>
      <c r="E167" s="71"/>
      <c r="G167" s="72"/>
      <c r="H167" s="73"/>
      <c r="I167" s="74"/>
    </row>
    <row r="168" spans="1:9" ht="48.75" customHeight="1" x14ac:dyDescent="0.3">
      <c r="A168" s="71"/>
      <c r="B168" s="71"/>
      <c r="C168" s="90"/>
      <c r="D168" s="71"/>
      <c r="E168" s="71"/>
      <c r="G168" s="72"/>
      <c r="H168" s="73"/>
      <c r="I168" s="74"/>
    </row>
    <row r="169" spans="1:9" ht="48.75" customHeight="1" x14ac:dyDescent="0.3">
      <c r="A169" s="71"/>
      <c r="B169" s="71"/>
      <c r="C169" s="90"/>
      <c r="D169" s="71"/>
      <c r="E169" s="71"/>
      <c r="G169" s="72"/>
      <c r="H169" s="73"/>
      <c r="I169" s="74"/>
    </row>
    <row r="170" spans="1:9" ht="48.75" customHeight="1" x14ac:dyDescent="0.3">
      <c r="A170" s="71"/>
      <c r="B170" s="71"/>
      <c r="C170" s="90"/>
      <c r="D170" s="71"/>
      <c r="E170" s="71"/>
      <c r="G170" s="72"/>
      <c r="H170" s="73"/>
      <c r="I170" s="74"/>
    </row>
    <row r="171" spans="1:9" ht="48.75" customHeight="1" x14ac:dyDescent="0.3">
      <c r="A171" s="71"/>
      <c r="B171" s="71"/>
      <c r="C171" s="90"/>
      <c r="D171" s="71"/>
      <c r="E171" s="71"/>
      <c r="G171" s="72"/>
      <c r="H171" s="73"/>
      <c r="I171" s="74"/>
    </row>
    <row r="172" spans="1:9" ht="48.75" customHeight="1" x14ac:dyDescent="0.3">
      <c r="A172" s="71"/>
      <c r="B172" s="71"/>
      <c r="C172" s="90"/>
      <c r="D172" s="71"/>
      <c r="E172" s="71"/>
      <c r="G172" s="72"/>
      <c r="H172" s="73"/>
      <c r="I172" s="74"/>
    </row>
    <row r="173" spans="1:9" ht="48.75" customHeight="1" x14ac:dyDescent="0.3">
      <c r="A173" s="71"/>
      <c r="B173" s="71"/>
      <c r="C173" s="90"/>
      <c r="D173" s="71"/>
      <c r="E173" s="71"/>
      <c r="G173" s="72"/>
      <c r="H173" s="73"/>
      <c r="I173" s="74"/>
    </row>
    <row r="174" spans="1:9" ht="48.75" customHeight="1" x14ac:dyDescent="0.3">
      <c r="A174" s="71"/>
      <c r="B174" s="71"/>
      <c r="C174" s="90"/>
      <c r="D174" s="71"/>
      <c r="E174" s="71"/>
      <c r="G174" s="72"/>
      <c r="H174" s="73"/>
      <c r="I174" s="74"/>
    </row>
    <row r="175" spans="1:9" ht="48.75" customHeight="1" x14ac:dyDescent="0.3">
      <c r="A175" s="71"/>
      <c r="B175" s="71"/>
      <c r="C175" s="90"/>
      <c r="D175" s="71"/>
      <c r="E175" s="71"/>
      <c r="G175" s="72"/>
      <c r="H175" s="73"/>
      <c r="I175" s="74"/>
    </row>
    <row r="176" spans="1:9" ht="48.75" customHeight="1" x14ac:dyDescent="0.3">
      <c r="A176" s="71"/>
      <c r="B176" s="71"/>
      <c r="C176" s="90"/>
      <c r="D176" s="71"/>
      <c r="E176" s="71"/>
      <c r="G176" s="72"/>
      <c r="H176" s="73"/>
      <c r="I176" s="74"/>
    </row>
    <row r="177" spans="1:9" ht="48.75" customHeight="1" x14ac:dyDescent="0.3">
      <c r="A177" s="71"/>
      <c r="B177" s="71"/>
      <c r="C177" s="90"/>
      <c r="D177" s="71"/>
      <c r="E177" s="71"/>
      <c r="G177" s="72"/>
      <c r="H177" s="73"/>
      <c r="I177" s="74"/>
    </row>
    <row r="178" spans="1:9" ht="48.75" customHeight="1" x14ac:dyDescent="0.3">
      <c r="A178" s="71"/>
      <c r="B178" s="71"/>
      <c r="C178" s="90"/>
      <c r="D178" s="71"/>
      <c r="E178" s="71"/>
      <c r="G178" s="72"/>
      <c r="H178" s="73"/>
      <c r="I178" s="74"/>
    </row>
    <row r="179" spans="1:9" ht="48.75" customHeight="1" x14ac:dyDescent="0.3">
      <c r="A179" s="71"/>
      <c r="B179" s="71"/>
      <c r="C179" s="90"/>
      <c r="D179" s="71"/>
      <c r="E179" s="71"/>
      <c r="G179" s="72"/>
      <c r="H179" s="73"/>
      <c r="I179" s="74"/>
    </row>
    <row r="180" spans="1:9" ht="48.75" customHeight="1" x14ac:dyDescent="0.3">
      <c r="A180" s="71"/>
      <c r="B180" s="71"/>
      <c r="C180" s="90"/>
      <c r="D180" s="71"/>
      <c r="E180" s="71"/>
      <c r="G180" s="72"/>
      <c r="H180" s="73"/>
      <c r="I180" s="74"/>
    </row>
    <row r="181" spans="1:9" ht="48.75" customHeight="1" x14ac:dyDescent="0.3">
      <c r="A181" s="71"/>
      <c r="B181" s="71"/>
      <c r="C181" s="90"/>
      <c r="D181" s="71"/>
      <c r="E181" s="71"/>
      <c r="G181" s="72"/>
      <c r="H181" s="73"/>
      <c r="I181" s="74"/>
    </row>
    <row r="182" spans="1:9" ht="48.75" customHeight="1" x14ac:dyDescent="0.3">
      <c r="A182" s="71"/>
      <c r="B182" s="71"/>
      <c r="C182" s="90"/>
      <c r="D182" s="71"/>
      <c r="E182" s="71"/>
      <c r="G182" s="72"/>
      <c r="H182" s="73"/>
      <c r="I182" s="74"/>
    </row>
    <row r="183" spans="1:9" ht="48.75" customHeight="1" x14ac:dyDescent="0.3">
      <c r="A183" s="71"/>
      <c r="B183" s="71"/>
      <c r="C183" s="90"/>
      <c r="D183" s="71"/>
      <c r="E183" s="71"/>
      <c r="G183" s="72"/>
      <c r="H183" s="73"/>
      <c r="I183" s="74"/>
    </row>
    <row r="184" spans="1:9" ht="48.75" customHeight="1" x14ac:dyDescent="0.3">
      <c r="A184" s="71"/>
      <c r="B184" s="71"/>
      <c r="C184" s="90"/>
      <c r="D184" s="71"/>
      <c r="E184" s="71"/>
      <c r="G184" s="72"/>
      <c r="H184" s="73"/>
      <c r="I184" s="74"/>
    </row>
    <row r="185" spans="1:9" ht="48.75" customHeight="1" x14ac:dyDescent="0.3">
      <c r="A185" s="71"/>
      <c r="B185" s="71"/>
      <c r="C185" s="90"/>
      <c r="D185" s="71"/>
      <c r="E185" s="71"/>
      <c r="G185" s="72"/>
      <c r="H185" s="73"/>
      <c r="I185" s="74"/>
    </row>
    <row r="186" spans="1:9" ht="48.75" customHeight="1" x14ac:dyDescent="0.3">
      <c r="A186" s="71"/>
      <c r="B186" s="71"/>
      <c r="C186" s="90"/>
      <c r="D186" s="71"/>
      <c r="E186" s="71"/>
      <c r="G186" s="72"/>
      <c r="H186" s="73"/>
      <c r="I186" s="74"/>
    </row>
    <row r="187" spans="1:9" ht="48.75" customHeight="1" x14ac:dyDescent="0.3">
      <c r="A187" s="71"/>
      <c r="B187" s="71"/>
      <c r="C187" s="90"/>
      <c r="D187" s="71"/>
      <c r="E187" s="71"/>
      <c r="G187" s="72"/>
      <c r="H187" s="73"/>
      <c r="I187" s="74"/>
    </row>
    <row r="188" spans="1:9" ht="48.75" customHeight="1" x14ac:dyDescent="0.3">
      <c r="A188" s="71"/>
      <c r="B188" s="71"/>
      <c r="C188" s="90"/>
      <c r="D188" s="71"/>
      <c r="E188" s="71"/>
      <c r="G188" s="72"/>
      <c r="H188" s="73"/>
      <c r="I188" s="74"/>
    </row>
    <row r="189" spans="1:9" ht="48.75" customHeight="1" x14ac:dyDescent="0.3">
      <c r="A189" s="71"/>
      <c r="B189" s="71"/>
      <c r="C189" s="90"/>
      <c r="D189" s="71"/>
      <c r="E189" s="71"/>
      <c r="G189" s="72"/>
      <c r="H189" s="73"/>
      <c r="I189" s="74"/>
    </row>
    <row r="190" spans="1:9" ht="48.75" customHeight="1" x14ac:dyDescent="0.3">
      <c r="A190" s="71"/>
      <c r="B190" s="71"/>
      <c r="C190" s="90"/>
      <c r="D190" s="71"/>
      <c r="E190" s="71"/>
      <c r="G190" s="72"/>
      <c r="H190" s="73"/>
      <c r="I190" s="74"/>
    </row>
    <row r="191" spans="1:9" ht="48.75" customHeight="1" x14ac:dyDescent="0.3">
      <c r="A191" s="71"/>
      <c r="B191" s="71"/>
      <c r="C191" s="90"/>
      <c r="D191" s="71"/>
      <c r="E191" s="71"/>
      <c r="G191" s="72"/>
      <c r="H191" s="73"/>
      <c r="I191" s="74"/>
    </row>
    <row r="192" spans="1:9" ht="48.75" customHeight="1" x14ac:dyDescent="0.3">
      <c r="A192" s="71"/>
      <c r="B192" s="71"/>
      <c r="C192" s="90"/>
      <c r="D192" s="71"/>
      <c r="E192" s="71"/>
      <c r="G192" s="72"/>
      <c r="H192" s="73"/>
      <c r="I192" s="74"/>
    </row>
    <row r="193" spans="1:9" ht="48.75" customHeight="1" x14ac:dyDescent="0.3">
      <c r="A193" s="71"/>
      <c r="B193" s="71"/>
      <c r="C193" s="90"/>
      <c r="D193" s="71"/>
      <c r="E193" s="71"/>
      <c r="G193" s="72"/>
      <c r="H193" s="73"/>
      <c r="I193" s="74"/>
    </row>
    <row r="194" spans="1:9" ht="48.75" customHeight="1" x14ac:dyDescent="0.3">
      <c r="A194" s="71"/>
      <c r="B194" s="71"/>
      <c r="C194" s="90"/>
      <c r="D194" s="71"/>
      <c r="E194" s="71"/>
      <c r="G194" s="72"/>
      <c r="H194" s="73"/>
      <c r="I194" s="74"/>
    </row>
    <row r="195" spans="1:9" ht="48.75" customHeight="1" x14ac:dyDescent="0.3">
      <c r="A195" s="71"/>
      <c r="B195" s="71"/>
      <c r="C195" s="90"/>
      <c r="D195" s="71"/>
      <c r="E195" s="71"/>
      <c r="G195" s="72"/>
      <c r="H195" s="73"/>
      <c r="I195" s="74"/>
    </row>
    <row r="196" spans="1:9" ht="48.75" customHeight="1" x14ac:dyDescent="0.3">
      <c r="A196" s="71"/>
      <c r="B196" s="71"/>
      <c r="C196" s="90"/>
      <c r="D196" s="71"/>
      <c r="E196" s="71"/>
      <c r="G196" s="72"/>
      <c r="H196" s="73"/>
      <c r="I196" s="74"/>
    </row>
    <row r="197" spans="1:9" ht="48.75" customHeight="1" x14ac:dyDescent="0.3">
      <c r="A197" s="71"/>
      <c r="B197" s="71"/>
      <c r="C197" s="90"/>
      <c r="D197" s="71"/>
      <c r="E197" s="71"/>
      <c r="G197" s="72"/>
      <c r="H197" s="73"/>
      <c r="I197" s="74"/>
    </row>
    <row r="198" spans="1:9" ht="48.75" customHeight="1" x14ac:dyDescent="0.3">
      <c r="A198" s="71"/>
      <c r="B198" s="71"/>
      <c r="C198" s="90"/>
      <c r="D198" s="71"/>
      <c r="E198" s="71"/>
      <c r="G198" s="72"/>
      <c r="H198" s="73"/>
      <c r="I198" s="74"/>
    </row>
    <row r="199" spans="1:9" ht="48.75" customHeight="1" x14ac:dyDescent="0.3">
      <c r="A199" s="71"/>
      <c r="B199" s="71"/>
      <c r="C199" s="90"/>
      <c r="D199" s="71"/>
      <c r="E199" s="71"/>
      <c r="G199" s="72"/>
      <c r="H199" s="73"/>
      <c r="I199" s="74"/>
    </row>
    <row r="200" spans="1:9" ht="48.75" customHeight="1" x14ac:dyDescent="0.3">
      <c r="A200" s="71"/>
      <c r="B200" s="71"/>
      <c r="C200" s="90"/>
      <c r="D200" s="71"/>
      <c r="E200" s="71"/>
      <c r="G200" s="72"/>
      <c r="H200" s="73"/>
      <c r="I200" s="74"/>
    </row>
    <row r="201" spans="1:9" ht="48.75" customHeight="1" x14ac:dyDescent="0.3">
      <c r="A201" s="71"/>
      <c r="B201" s="71"/>
      <c r="C201" s="90"/>
      <c r="D201" s="71"/>
      <c r="E201" s="71"/>
      <c r="G201" s="72"/>
      <c r="H201" s="73"/>
      <c r="I201" s="74"/>
    </row>
    <row r="202" spans="1:9" ht="48.75" customHeight="1" x14ac:dyDescent="0.3">
      <c r="A202" s="71"/>
      <c r="B202" s="71"/>
      <c r="C202" s="90"/>
      <c r="D202" s="71"/>
      <c r="E202" s="71"/>
      <c r="G202" s="72"/>
      <c r="H202" s="73"/>
      <c r="I202" s="74"/>
    </row>
    <row r="203" spans="1:9" ht="48.75" customHeight="1" x14ac:dyDescent="0.3">
      <c r="A203" s="71"/>
      <c r="B203" s="71"/>
      <c r="C203" s="90"/>
      <c r="D203" s="71"/>
      <c r="E203" s="71"/>
      <c r="G203" s="72"/>
      <c r="H203" s="73"/>
      <c r="I203" s="74"/>
    </row>
    <row r="204" spans="1:9" ht="48.75" customHeight="1" x14ac:dyDescent="0.3">
      <c r="A204" s="71"/>
      <c r="B204" s="71"/>
      <c r="C204" s="90"/>
      <c r="D204" s="71"/>
      <c r="E204" s="71"/>
      <c r="G204" s="72"/>
      <c r="H204" s="73"/>
      <c r="I204" s="74"/>
    </row>
    <row r="205" spans="1:9" ht="48.75" customHeight="1" x14ac:dyDescent="0.3">
      <c r="A205" s="71"/>
      <c r="B205" s="71"/>
      <c r="C205" s="90"/>
      <c r="D205" s="71"/>
      <c r="E205" s="71"/>
      <c r="G205" s="72"/>
      <c r="H205" s="73"/>
      <c r="I205" s="74"/>
    </row>
    <row r="206" spans="1:9" ht="48.75" customHeight="1" x14ac:dyDescent="0.3">
      <c r="A206" s="71"/>
      <c r="B206" s="71"/>
      <c r="C206" s="90"/>
      <c r="D206" s="71"/>
      <c r="E206" s="71"/>
      <c r="G206" s="72"/>
      <c r="H206" s="73"/>
      <c r="I206" s="74"/>
    </row>
    <row r="207" spans="1:9" ht="48.75" customHeight="1" x14ac:dyDescent="0.3">
      <c r="A207" s="71"/>
      <c r="B207" s="71"/>
      <c r="C207" s="90"/>
      <c r="D207" s="71"/>
      <c r="E207" s="71"/>
      <c r="G207" s="72"/>
      <c r="H207" s="73"/>
      <c r="I207" s="74"/>
    </row>
    <row r="208" spans="1:9" ht="48.75" customHeight="1" x14ac:dyDescent="0.3">
      <c r="A208" s="71"/>
      <c r="B208" s="71"/>
      <c r="C208" s="90"/>
      <c r="D208" s="71"/>
      <c r="E208" s="71"/>
      <c r="G208" s="72"/>
      <c r="H208" s="73"/>
      <c r="I208" s="74"/>
    </row>
    <row r="209" spans="1:9" ht="48.75" customHeight="1" x14ac:dyDescent="0.3">
      <c r="A209" s="71"/>
      <c r="B209" s="71"/>
      <c r="C209" s="90"/>
      <c r="D209" s="71"/>
      <c r="E209" s="71"/>
      <c r="G209" s="72"/>
      <c r="H209" s="73"/>
      <c r="I209" s="74"/>
    </row>
    <row r="210" spans="1:9" ht="48.75" customHeight="1" x14ac:dyDescent="0.3">
      <c r="A210" s="71"/>
      <c r="B210" s="71"/>
      <c r="C210" s="90"/>
      <c r="D210" s="71"/>
      <c r="E210" s="71"/>
      <c r="G210" s="72"/>
      <c r="H210" s="73"/>
      <c r="I210" s="74"/>
    </row>
    <row r="211" spans="1:9" ht="48.75" customHeight="1" x14ac:dyDescent="0.3">
      <c r="A211" s="71"/>
      <c r="B211" s="71"/>
      <c r="C211" s="90"/>
      <c r="D211" s="71"/>
      <c r="E211" s="71"/>
      <c r="G211" s="72"/>
      <c r="H211" s="73"/>
      <c r="I211" s="74"/>
    </row>
    <row r="212" spans="1:9" ht="48.75" customHeight="1" x14ac:dyDescent="0.3">
      <c r="A212" s="71"/>
      <c r="B212" s="71"/>
      <c r="C212" s="90"/>
      <c r="D212" s="71"/>
      <c r="E212" s="71"/>
      <c r="G212" s="72"/>
      <c r="H212" s="73"/>
      <c r="I212" s="74"/>
    </row>
    <row r="213" spans="1:9" ht="48.75" customHeight="1" x14ac:dyDescent="0.3">
      <c r="A213" s="71"/>
      <c r="B213" s="71"/>
      <c r="C213" s="90"/>
      <c r="D213" s="71"/>
      <c r="E213" s="71"/>
      <c r="G213" s="72"/>
      <c r="H213" s="73"/>
      <c r="I213" s="74"/>
    </row>
    <row r="214" spans="1:9" ht="48.75" customHeight="1" x14ac:dyDescent="0.3">
      <c r="A214" s="71"/>
      <c r="B214" s="71"/>
      <c r="C214" s="90"/>
      <c r="D214" s="71"/>
      <c r="E214" s="71"/>
      <c r="G214" s="72"/>
      <c r="H214" s="73"/>
      <c r="I214" s="74"/>
    </row>
    <row r="215" spans="1:9" ht="48.75" customHeight="1" x14ac:dyDescent="0.3">
      <c r="A215" s="71"/>
      <c r="B215" s="71"/>
      <c r="C215" s="90"/>
      <c r="D215" s="71"/>
      <c r="E215" s="71"/>
      <c r="G215" s="72"/>
      <c r="H215" s="73"/>
      <c r="I215" s="74"/>
    </row>
    <row r="216" spans="1:9" ht="48.75" customHeight="1" x14ac:dyDescent="0.3">
      <c r="A216" s="71"/>
      <c r="B216" s="71"/>
      <c r="C216" s="90"/>
      <c r="D216" s="71"/>
      <c r="E216" s="71"/>
      <c r="G216" s="72"/>
      <c r="H216" s="73"/>
      <c r="I216" s="74"/>
    </row>
    <row r="217" spans="1:9" ht="48.75" customHeight="1" x14ac:dyDescent="0.3">
      <c r="A217" s="71"/>
      <c r="B217" s="71"/>
      <c r="C217" s="90"/>
      <c r="D217" s="71"/>
      <c r="E217" s="71"/>
      <c r="G217" s="72"/>
      <c r="H217" s="73"/>
      <c r="I217" s="74"/>
    </row>
    <row r="218" spans="1:9" ht="48.75" customHeight="1" x14ac:dyDescent="0.3">
      <c r="A218" s="71"/>
      <c r="B218" s="71"/>
      <c r="C218" s="90"/>
      <c r="D218" s="71"/>
      <c r="E218" s="71"/>
      <c r="G218" s="72"/>
      <c r="H218" s="73"/>
      <c r="I218" s="74"/>
    </row>
    <row r="219" spans="1:9" ht="48.75" customHeight="1" x14ac:dyDescent="0.3">
      <c r="A219" s="71"/>
      <c r="B219" s="71"/>
      <c r="C219" s="90"/>
      <c r="D219" s="71"/>
      <c r="E219" s="71"/>
      <c r="G219" s="72"/>
      <c r="H219" s="73"/>
      <c r="I219" s="74"/>
    </row>
    <row r="220" spans="1:9" ht="48.75" customHeight="1" x14ac:dyDescent="0.3">
      <c r="A220" s="71"/>
      <c r="B220" s="71"/>
      <c r="C220" s="90"/>
      <c r="D220" s="71"/>
      <c r="E220" s="71"/>
      <c r="G220" s="72"/>
      <c r="H220" s="73"/>
      <c r="I220" s="74"/>
    </row>
    <row r="221" spans="1:9" ht="48.75" customHeight="1" x14ac:dyDescent="0.3">
      <c r="A221" s="71"/>
      <c r="B221" s="71"/>
      <c r="C221" s="90"/>
      <c r="D221" s="71"/>
      <c r="E221" s="71"/>
      <c r="G221" s="72"/>
      <c r="H221" s="73"/>
      <c r="I221" s="74"/>
    </row>
    <row r="222" spans="1:9" ht="48.75" customHeight="1" x14ac:dyDescent="0.3">
      <c r="A222" s="71"/>
      <c r="B222" s="71"/>
      <c r="C222" s="90"/>
      <c r="D222" s="71"/>
      <c r="E222" s="71"/>
      <c r="G222" s="72"/>
      <c r="H222" s="73"/>
      <c r="I222" s="74"/>
    </row>
    <row r="223" spans="1:9" ht="48.75" customHeight="1" x14ac:dyDescent="0.3">
      <c r="A223" s="71"/>
      <c r="B223" s="71"/>
      <c r="C223" s="90"/>
      <c r="D223" s="71"/>
      <c r="E223" s="71"/>
      <c r="G223" s="72"/>
      <c r="H223" s="73"/>
      <c r="I223" s="74"/>
    </row>
    <row r="224" spans="1:9" ht="48.75" customHeight="1" x14ac:dyDescent="0.3">
      <c r="A224" s="71"/>
      <c r="B224" s="71"/>
      <c r="C224" s="90"/>
      <c r="D224" s="71"/>
      <c r="E224" s="71"/>
      <c r="G224" s="72"/>
      <c r="H224" s="73"/>
      <c r="I224" s="74"/>
    </row>
    <row r="225" spans="1:9" ht="48.75" customHeight="1" x14ac:dyDescent="0.3">
      <c r="A225" s="71"/>
      <c r="B225" s="71"/>
      <c r="C225" s="90"/>
      <c r="D225" s="71"/>
      <c r="E225" s="71"/>
      <c r="G225" s="72"/>
      <c r="H225" s="73"/>
      <c r="I225" s="74"/>
    </row>
    <row r="226" spans="1:9" ht="48.75" customHeight="1" x14ac:dyDescent="0.3">
      <c r="A226" s="71"/>
      <c r="B226" s="71"/>
      <c r="C226" s="90"/>
      <c r="D226" s="71"/>
      <c r="E226" s="71"/>
      <c r="G226" s="72"/>
      <c r="H226" s="73"/>
      <c r="I226" s="74"/>
    </row>
    <row r="227" spans="1:9" ht="48.75" customHeight="1" x14ac:dyDescent="0.3">
      <c r="A227" s="71"/>
      <c r="B227" s="71"/>
      <c r="C227" s="90"/>
      <c r="D227" s="71"/>
      <c r="E227" s="71"/>
      <c r="G227" s="72"/>
      <c r="H227" s="73"/>
      <c r="I227" s="74"/>
    </row>
    <row r="228" spans="1:9" ht="48.75" customHeight="1" x14ac:dyDescent="0.3">
      <c r="A228" s="71"/>
      <c r="B228" s="71"/>
      <c r="C228" s="90"/>
      <c r="D228" s="71"/>
      <c r="E228" s="71"/>
      <c r="G228" s="72"/>
      <c r="H228" s="73"/>
      <c r="I228" s="74"/>
    </row>
    <row r="229" spans="1:9" ht="48.75" customHeight="1" x14ac:dyDescent="0.3">
      <c r="A229" s="71"/>
      <c r="B229" s="71"/>
      <c r="C229" s="90"/>
      <c r="D229" s="71"/>
      <c r="E229" s="71"/>
      <c r="G229" s="72"/>
      <c r="H229" s="73"/>
      <c r="I229" s="74"/>
    </row>
    <row r="230" spans="1:9" ht="48.75" customHeight="1" x14ac:dyDescent="0.3">
      <c r="A230" s="71"/>
      <c r="B230" s="71"/>
      <c r="C230" s="90"/>
      <c r="D230" s="71"/>
      <c r="E230" s="71"/>
      <c r="G230" s="72"/>
      <c r="H230" s="73"/>
      <c r="I230" s="74"/>
    </row>
    <row r="231" spans="1:9" ht="48.75" customHeight="1" x14ac:dyDescent="0.3">
      <c r="A231" s="71"/>
      <c r="B231" s="71"/>
      <c r="C231" s="90"/>
      <c r="D231" s="71"/>
      <c r="E231" s="71"/>
      <c r="G231" s="72"/>
      <c r="H231" s="73"/>
      <c r="I231" s="74"/>
    </row>
    <row r="232" spans="1:9" ht="48.75" customHeight="1" x14ac:dyDescent="0.3">
      <c r="A232" s="71"/>
      <c r="B232" s="71"/>
      <c r="C232" s="90"/>
      <c r="D232" s="71"/>
      <c r="E232" s="71"/>
      <c r="G232" s="72"/>
      <c r="H232" s="73"/>
      <c r="I232" s="74"/>
    </row>
    <row r="233" spans="1:9" ht="48.75" customHeight="1" x14ac:dyDescent="0.3">
      <c r="A233" s="71"/>
      <c r="B233" s="71"/>
      <c r="C233" s="90"/>
      <c r="D233" s="71"/>
      <c r="E233" s="71"/>
      <c r="G233" s="72"/>
      <c r="H233" s="73"/>
      <c r="I233" s="74"/>
    </row>
    <row r="234" spans="1:9" ht="48.75" customHeight="1" x14ac:dyDescent="0.3">
      <c r="A234" s="71"/>
      <c r="B234" s="71"/>
      <c r="C234" s="90"/>
      <c r="D234" s="71"/>
      <c r="E234" s="71"/>
      <c r="G234" s="72"/>
      <c r="H234" s="73"/>
      <c r="I234" s="74"/>
    </row>
    <row r="235" spans="1:9" ht="48.75" customHeight="1" x14ac:dyDescent="0.3">
      <c r="A235" s="71"/>
      <c r="B235" s="71"/>
      <c r="C235" s="90"/>
      <c r="D235" s="71"/>
      <c r="E235" s="71"/>
      <c r="G235" s="72"/>
      <c r="H235" s="73"/>
      <c r="I235" s="74"/>
    </row>
    <row r="236" spans="1:9" ht="48.75" customHeight="1" x14ac:dyDescent="0.3">
      <c r="A236" s="71"/>
      <c r="B236" s="71"/>
      <c r="C236" s="90"/>
      <c r="D236" s="71"/>
      <c r="E236" s="71"/>
      <c r="G236" s="72"/>
      <c r="H236" s="73"/>
      <c r="I236" s="74"/>
    </row>
    <row r="237" spans="1:9" ht="48.75" customHeight="1" x14ac:dyDescent="0.3">
      <c r="A237" s="71"/>
      <c r="B237" s="71"/>
      <c r="C237" s="90"/>
      <c r="D237" s="71"/>
      <c r="E237" s="71"/>
      <c r="G237" s="72"/>
      <c r="H237" s="73"/>
      <c r="I237" s="74"/>
    </row>
    <row r="238" spans="1:9" ht="48.75" customHeight="1" x14ac:dyDescent="0.3">
      <c r="A238" s="71"/>
      <c r="B238" s="71"/>
      <c r="C238" s="90"/>
      <c r="D238" s="71"/>
      <c r="E238" s="71"/>
      <c r="G238" s="72"/>
      <c r="H238" s="73"/>
      <c r="I238" s="74"/>
    </row>
    <row r="239" spans="1:9" ht="48.75" customHeight="1" x14ac:dyDescent="0.3">
      <c r="A239" s="71"/>
      <c r="B239" s="71"/>
      <c r="C239" s="90"/>
      <c r="D239" s="71"/>
      <c r="E239" s="71"/>
      <c r="G239" s="72"/>
      <c r="H239" s="73"/>
      <c r="I239" s="74"/>
    </row>
    <row r="240" spans="1:9" ht="48.75" customHeight="1" x14ac:dyDescent="0.3">
      <c r="A240" s="71"/>
      <c r="B240" s="71"/>
      <c r="C240" s="90"/>
      <c r="D240" s="71"/>
      <c r="E240" s="71"/>
      <c r="G240" s="72"/>
      <c r="H240" s="73"/>
      <c r="I240" s="74"/>
    </row>
    <row r="241" spans="1:9" ht="48.75" customHeight="1" x14ac:dyDescent="0.3">
      <c r="A241" s="71"/>
      <c r="B241" s="71"/>
      <c r="C241" s="90"/>
      <c r="D241" s="71"/>
      <c r="E241" s="71"/>
      <c r="G241" s="72"/>
      <c r="H241" s="73"/>
      <c r="I241" s="74"/>
    </row>
    <row r="242" spans="1:9" ht="48.75" customHeight="1" x14ac:dyDescent="0.3">
      <c r="A242" s="71"/>
      <c r="B242" s="71"/>
      <c r="C242" s="90"/>
      <c r="D242" s="71"/>
      <c r="E242" s="71"/>
      <c r="G242" s="72"/>
      <c r="H242" s="73"/>
      <c r="I242" s="74"/>
    </row>
    <row r="243" spans="1:9" ht="48.75" customHeight="1" x14ac:dyDescent="0.3">
      <c r="A243" s="71"/>
      <c r="B243" s="71"/>
      <c r="C243" s="90"/>
      <c r="D243" s="71"/>
      <c r="E243" s="71"/>
      <c r="G243" s="72"/>
      <c r="H243" s="73"/>
      <c r="I243" s="74"/>
    </row>
    <row r="244" spans="1:9" ht="48.75" customHeight="1" x14ac:dyDescent="0.3">
      <c r="A244" s="71"/>
      <c r="B244" s="71"/>
      <c r="C244" s="90"/>
      <c r="D244" s="71"/>
      <c r="E244" s="71"/>
      <c r="G244" s="72"/>
      <c r="H244" s="73"/>
      <c r="I244" s="74"/>
    </row>
    <row r="245" spans="1:9" ht="48.75" customHeight="1" x14ac:dyDescent="0.3">
      <c r="A245" s="71"/>
      <c r="B245" s="71"/>
      <c r="C245" s="90"/>
      <c r="D245" s="71"/>
      <c r="E245" s="71"/>
      <c r="G245" s="72"/>
      <c r="H245" s="73"/>
      <c r="I245" s="74"/>
    </row>
    <row r="246" spans="1:9" ht="48.75" customHeight="1" x14ac:dyDescent="0.3">
      <c r="A246" s="71"/>
      <c r="B246" s="71"/>
      <c r="C246" s="90"/>
      <c r="D246" s="71"/>
      <c r="E246" s="71"/>
      <c r="G246" s="72"/>
      <c r="H246" s="73"/>
      <c r="I246" s="74"/>
    </row>
    <row r="247" spans="1:9" ht="48.75" customHeight="1" x14ac:dyDescent="0.3">
      <c r="A247" s="71"/>
      <c r="B247" s="71"/>
      <c r="C247" s="90"/>
      <c r="D247" s="71"/>
      <c r="E247" s="71"/>
      <c r="G247" s="72"/>
      <c r="H247" s="73"/>
      <c r="I247" s="74"/>
    </row>
    <row r="248" spans="1:9" ht="48.75" customHeight="1" x14ac:dyDescent="0.3">
      <c r="A248" s="71"/>
      <c r="B248" s="71"/>
      <c r="C248" s="90"/>
      <c r="D248" s="71"/>
      <c r="E248" s="71"/>
      <c r="G248" s="72"/>
      <c r="H248" s="73"/>
      <c r="I248" s="74"/>
    </row>
    <row r="249" spans="1:9" ht="48.75" customHeight="1" x14ac:dyDescent="0.3">
      <c r="A249" s="71"/>
      <c r="B249" s="71"/>
      <c r="C249" s="90"/>
      <c r="D249" s="71"/>
      <c r="E249" s="71"/>
      <c r="G249" s="72"/>
      <c r="H249" s="73"/>
      <c r="I249" s="74"/>
    </row>
    <row r="250" spans="1:9" ht="48.75" customHeight="1" x14ac:dyDescent="0.3">
      <c r="A250" s="71"/>
      <c r="B250" s="71"/>
      <c r="C250" s="90"/>
      <c r="D250" s="71"/>
      <c r="E250" s="71"/>
      <c r="G250" s="72"/>
      <c r="H250" s="73"/>
      <c r="I250" s="74"/>
    </row>
    <row r="251" spans="1:9" ht="48.75" customHeight="1" x14ac:dyDescent="0.3">
      <c r="A251" s="71"/>
      <c r="B251" s="71"/>
      <c r="C251" s="90"/>
      <c r="D251" s="71"/>
      <c r="E251" s="71"/>
      <c r="G251" s="72"/>
      <c r="H251" s="73"/>
      <c r="I251" s="74"/>
    </row>
    <row r="252" spans="1:9" ht="48.75" customHeight="1" x14ac:dyDescent="0.3">
      <c r="A252" s="71"/>
      <c r="B252" s="71"/>
      <c r="C252" s="90"/>
      <c r="D252" s="71"/>
      <c r="E252" s="71"/>
      <c r="G252" s="72"/>
      <c r="H252" s="73"/>
      <c r="I252" s="74"/>
    </row>
    <row r="253" spans="1:9" ht="48.75" customHeight="1" x14ac:dyDescent="0.3">
      <c r="A253" s="71"/>
      <c r="B253" s="71"/>
      <c r="C253" s="90"/>
      <c r="D253" s="71"/>
      <c r="E253" s="71"/>
      <c r="G253" s="72"/>
      <c r="H253" s="73"/>
      <c r="I253" s="74"/>
    </row>
    <row r="254" spans="1:9" ht="48.75" customHeight="1" x14ac:dyDescent="0.3">
      <c r="A254" s="71"/>
      <c r="B254" s="71"/>
      <c r="C254" s="90"/>
      <c r="D254" s="71"/>
      <c r="E254" s="71"/>
      <c r="G254" s="72"/>
      <c r="H254" s="73"/>
      <c r="I254" s="74"/>
    </row>
    <row r="255" spans="1:9" ht="48.75" customHeight="1" x14ac:dyDescent="0.3">
      <c r="A255" s="71"/>
      <c r="B255" s="71"/>
      <c r="C255" s="90"/>
      <c r="D255" s="71"/>
      <c r="E255" s="71"/>
      <c r="G255" s="72"/>
      <c r="H255" s="73"/>
      <c r="I255" s="74"/>
    </row>
    <row r="256" spans="1:9" ht="48.75" customHeight="1" x14ac:dyDescent="0.3">
      <c r="A256" s="71"/>
      <c r="B256" s="71"/>
      <c r="C256" s="90"/>
      <c r="D256" s="71"/>
      <c r="E256" s="71"/>
      <c r="G256" s="72"/>
      <c r="H256" s="73"/>
      <c r="I256" s="74"/>
    </row>
    <row r="257" spans="1:9" ht="48.75" customHeight="1" x14ac:dyDescent="0.3">
      <c r="A257" s="71"/>
      <c r="B257" s="71"/>
      <c r="C257" s="90"/>
      <c r="D257" s="71"/>
      <c r="E257" s="71"/>
      <c r="G257" s="72"/>
      <c r="H257" s="73"/>
      <c r="I257" s="74"/>
    </row>
    <row r="258" spans="1:9" ht="48.75" customHeight="1" x14ac:dyDescent="0.3">
      <c r="A258" s="71"/>
      <c r="B258" s="71"/>
      <c r="C258" s="90"/>
      <c r="D258" s="71"/>
      <c r="E258" s="71"/>
      <c r="G258" s="72"/>
      <c r="H258" s="73"/>
      <c r="I258" s="74"/>
    </row>
    <row r="259" spans="1:9" ht="48.75" customHeight="1" x14ac:dyDescent="0.3">
      <c r="A259" s="71"/>
      <c r="B259" s="71"/>
      <c r="C259" s="90"/>
      <c r="D259" s="71"/>
      <c r="E259" s="71"/>
      <c r="G259" s="72"/>
      <c r="H259" s="73"/>
      <c r="I259" s="74"/>
    </row>
    <row r="260" spans="1:9" ht="48.75" customHeight="1" x14ac:dyDescent="0.3">
      <c r="A260" s="71"/>
      <c r="B260" s="71"/>
      <c r="C260" s="90"/>
      <c r="D260" s="71"/>
      <c r="E260" s="71"/>
      <c r="G260" s="72"/>
      <c r="H260" s="73"/>
      <c r="I260" s="74"/>
    </row>
    <row r="261" spans="1:9" ht="48.75" customHeight="1" x14ac:dyDescent="0.3">
      <c r="A261" s="71"/>
      <c r="B261" s="71"/>
      <c r="C261" s="90"/>
      <c r="D261" s="71"/>
      <c r="E261" s="71"/>
      <c r="G261" s="72"/>
      <c r="H261" s="73"/>
      <c r="I261" s="74"/>
    </row>
    <row r="262" spans="1:9" ht="48.75" customHeight="1" x14ac:dyDescent="0.3">
      <c r="A262" s="71"/>
      <c r="B262" s="71"/>
      <c r="C262" s="90"/>
      <c r="D262" s="71"/>
      <c r="E262" s="71"/>
      <c r="G262" s="72"/>
      <c r="H262" s="73"/>
      <c r="I262" s="74"/>
    </row>
    <row r="263" spans="1:9" ht="48.75" customHeight="1" x14ac:dyDescent="0.3">
      <c r="A263" s="71"/>
      <c r="B263" s="71"/>
      <c r="C263" s="90"/>
      <c r="D263" s="71"/>
      <c r="E263" s="71"/>
      <c r="G263" s="72"/>
      <c r="H263" s="73"/>
      <c r="I263" s="74"/>
    </row>
    <row r="264" spans="1:9" ht="48.75" customHeight="1" x14ac:dyDescent="0.3">
      <c r="A264" s="71"/>
      <c r="B264" s="71"/>
      <c r="C264" s="90"/>
      <c r="D264" s="71"/>
      <c r="E264" s="71"/>
      <c r="G264" s="72"/>
      <c r="H264" s="73"/>
      <c r="I264" s="74"/>
    </row>
    <row r="265" spans="1:9" ht="48.75" customHeight="1" x14ac:dyDescent="0.3">
      <c r="A265" s="71"/>
      <c r="B265" s="71"/>
      <c r="C265" s="90"/>
      <c r="D265" s="71"/>
      <c r="E265" s="71"/>
      <c r="G265" s="72"/>
      <c r="H265" s="73"/>
      <c r="I265" s="74"/>
    </row>
    <row r="266" spans="1:9" ht="48.75" customHeight="1" x14ac:dyDescent="0.3">
      <c r="A266" s="71"/>
      <c r="B266" s="71"/>
      <c r="C266" s="90"/>
      <c r="D266" s="71"/>
      <c r="E266" s="71"/>
      <c r="G266" s="72"/>
      <c r="H266" s="73"/>
      <c r="I266" s="74"/>
    </row>
    <row r="267" spans="1:9" ht="48.75" customHeight="1" x14ac:dyDescent="0.3">
      <c r="A267" s="71"/>
      <c r="B267" s="71"/>
      <c r="C267" s="90"/>
      <c r="D267" s="71"/>
      <c r="E267" s="71"/>
      <c r="G267" s="72"/>
      <c r="H267" s="73"/>
      <c r="I267" s="74"/>
    </row>
    <row r="268" spans="1:9" ht="48.75" customHeight="1" x14ac:dyDescent="0.3">
      <c r="A268" s="71"/>
      <c r="B268" s="71"/>
      <c r="C268" s="90"/>
      <c r="D268" s="71"/>
      <c r="E268" s="71"/>
      <c r="G268" s="72"/>
      <c r="H268" s="73"/>
      <c r="I268" s="74"/>
    </row>
    <row r="269" spans="1:9" ht="48.75" customHeight="1" x14ac:dyDescent="0.3">
      <c r="A269" s="71"/>
      <c r="B269" s="71"/>
      <c r="C269" s="90"/>
      <c r="D269" s="71"/>
      <c r="E269" s="71"/>
      <c r="G269" s="72"/>
      <c r="H269" s="73"/>
      <c r="I269" s="74"/>
    </row>
    <row r="270" spans="1:9" ht="48.75" customHeight="1" x14ac:dyDescent="0.3">
      <c r="A270" s="71"/>
      <c r="B270" s="71"/>
      <c r="C270" s="90"/>
      <c r="D270" s="71"/>
      <c r="E270" s="71"/>
      <c r="G270" s="72"/>
      <c r="H270" s="73"/>
      <c r="I270" s="74"/>
    </row>
    <row r="271" spans="1:9" ht="48.75" customHeight="1" x14ac:dyDescent="0.3">
      <c r="A271" s="71"/>
      <c r="B271" s="71"/>
      <c r="C271" s="90"/>
      <c r="D271" s="71"/>
      <c r="E271" s="71"/>
      <c r="G271" s="72"/>
      <c r="H271" s="73"/>
      <c r="I271" s="74"/>
    </row>
    <row r="272" spans="1:9" ht="48.75" customHeight="1" x14ac:dyDescent="0.3">
      <c r="A272" s="71"/>
      <c r="B272" s="71"/>
      <c r="C272" s="90"/>
      <c r="D272" s="71"/>
      <c r="E272" s="71"/>
      <c r="G272" s="72"/>
      <c r="H272" s="73"/>
      <c r="I272" s="74"/>
    </row>
    <row r="273" spans="1:9" ht="48.75" customHeight="1" x14ac:dyDescent="0.3">
      <c r="A273" s="71"/>
      <c r="B273" s="71"/>
      <c r="C273" s="90"/>
      <c r="D273" s="71"/>
      <c r="E273" s="71"/>
      <c r="G273" s="72"/>
      <c r="H273" s="73"/>
      <c r="I273" s="74"/>
    </row>
    <row r="274" spans="1:9" ht="48.75" customHeight="1" x14ac:dyDescent="0.3">
      <c r="A274" s="71"/>
      <c r="B274" s="71"/>
      <c r="C274" s="90"/>
      <c r="D274" s="71"/>
      <c r="E274" s="71"/>
      <c r="G274" s="72"/>
      <c r="H274" s="73"/>
      <c r="I274" s="74"/>
    </row>
    <row r="275" spans="1:9" ht="48.75" customHeight="1" x14ac:dyDescent="0.3">
      <c r="A275" s="71"/>
      <c r="B275" s="71"/>
      <c r="C275" s="90"/>
      <c r="D275" s="71"/>
      <c r="E275" s="71"/>
      <c r="G275" s="72"/>
      <c r="H275" s="73"/>
      <c r="I275" s="74"/>
    </row>
    <row r="276" spans="1:9" ht="48.75" customHeight="1" x14ac:dyDescent="0.3">
      <c r="A276" s="71"/>
      <c r="B276" s="71"/>
      <c r="C276" s="90"/>
      <c r="D276" s="71"/>
      <c r="E276" s="71"/>
      <c r="G276" s="72"/>
      <c r="H276" s="73"/>
      <c r="I276" s="74"/>
    </row>
    <row r="277" spans="1:9" ht="48.75" customHeight="1" x14ac:dyDescent="0.3">
      <c r="A277" s="71"/>
      <c r="B277" s="71"/>
      <c r="C277" s="90"/>
      <c r="D277" s="71"/>
      <c r="E277" s="71"/>
      <c r="G277" s="72"/>
      <c r="H277" s="73"/>
      <c r="I277" s="74"/>
    </row>
    <row r="278" spans="1:9" ht="48.75" customHeight="1" x14ac:dyDescent="0.3">
      <c r="A278" s="71"/>
      <c r="B278" s="71"/>
      <c r="C278" s="90"/>
      <c r="D278" s="71"/>
      <c r="E278" s="71"/>
      <c r="G278" s="72"/>
      <c r="H278" s="73"/>
      <c r="I278" s="74"/>
    </row>
    <row r="279" spans="1:9" ht="48.75" customHeight="1" x14ac:dyDescent="0.3">
      <c r="A279" s="71"/>
      <c r="B279" s="71"/>
      <c r="C279" s="90"/>
      <c r="D279" s="71"/>
      <c r="E279" s="71"/>
      <c r="G279" s="72"/>
      <c r="H279" s="73"/>
      <c r="I279" s="74"/>
    </row>
    <row r="280" spans="1:9" ht="48.75" customHeight="1" x14ac:dyDescent="0.3">
      <c r="A280" s="71"/>
      <c r="B280" s="71"/>
      <c r="C280" s="90"/>
      <c r="D280" s="71"/>
      <c r="E280" s="71"/>
      <c r="G280" s="72"/>
      <c r="H280" s="73"/>
      <c r="I280" s="74"/>
    </row>
    <row r="281" spans="1:9" ht="48.75" customHeight="1" x14ac:dyDescent="0.3">
      <c r="A281" s="71"/>
      <c r="B281" s="71"/>
      <c r="C281" s="90"/>
      <c r="D281" s="71"/>
      <c r="E281" s="71"/>
      <c r="G281" s="72"/>
      <c r="H281" s="73"/>
      <c r="I281" s="74"/>
    </row>
    <row r="282" spans="1:9" ht="48.75" customHeight="1" x14ac:dyDescent="0.3">
      <c r="A282" s="71"/>
      <c r="B282" s="71"/>
      <c r="C282" s="90"/>
      <c r="D282" s="71"/>
      <c r="E282" s="71"/>
      <c r="G282" s="72"/>
      <c r="H282" s="73"/>
      <c r="I282" s="74"/>
    </row>
    <row r="283" spans="1:9" ht="48.75" customHeight="1" x14ac:dyDescent="0.3">
      <c r="A283" s="71"/>
      <c r="B283" s="71"/>
      <c r="C283" s="90"/>
      <c r="D283" s="71"/>
      <c r="E283" s="71"/>
      <c r="G283" s="72"/>
      <c r="H283" s="73"/>
      <c r="I283" s="74"/>
    </row>
    <row r="284" spans="1:9" ht="48.75" customHeight="1" x14ac:dyDescent="0.3">
      <c r="A284" s="71"/>
      <c r="B284" s="71"/>
      <c r="C284" s="90"/>
      <c r="D284" s="71"/>
      <c r="E284" s="71"/>
      <c r="G284" s="72"/>
      <c r="H284" s="73"/>
      <c r="I284" s="74"/>
    </row>
    <row r="285" spans="1:9" ht="48.75" customHeight="1" x14ac:dyDescent="0.3">
      <c r="A285" s="71"/>
      <c r="B285" s="71"/>
      <c r="C285" s="90"/>
      <c r="D285" s="71"/>
      <c r="E285" s="71"/>
      <c r="G285" s="72"/>
      <c r="H285" s="73"/>
      <c r="I285" s="74"/>
    </row>
    <row r="286" spans="1:9" ht="48.75" customHeight="1" x14ac:dyDescent="0.3">
      <c r="A286" s="71"/>
      <c r="B286" s="71"/>
      <c r="C286" s="90"/>
      <c r="D286" s="71"/>
      <c r="E286" s="71"/>
      <c r="G286" s="72"/>
      <c r="H286" s="73"/>
      <c r="I286" s="74"/>
    </row>
    <row r="287" spans="1:9" ht="48.75" customHeight="1" x14ac:dyDescent="0.3">
      <c r="A287" s="71"/>
      <c r="B287" s="71"/>
      <c r="C287" s="90"/>
      <c r="D287" s="71"/>
      <c r="E287" s="71"/>
      <c r="G287" s="72"/>
      <c r="H287" s="73"/>
      <c r="I287" s="74"/>
    </row>
    <row r="288" spans="1:9" ht="48.75" customHeight="1" x14ac:dyDescent="0.3">
      <c r="A288" s="71"/>
      <c r="B288" s="71"/>
      <c r="C288" s="90"/>
      <c r="D288" s="71"/>
      <c r="E288" s="71"/>
      <c r="G288" s="72"/>
      <c r="H288" s="73"/>
      <c r="I288" s="74"/>
    </row>
    <row r="289" spans="1:9" ht="48.75" customHeight="1" x14ac:dyDescent="0.3">
      <c r="A289" s="71"/>
      <c r="B289" s="71"/>
      <c r="C289" s="90"/>
      <c r="D289" s="71"/>
      <c r="E289" s="71"/>
      <c r="G289" s="72"/>
      <c r="H289" s="73"/>
      <c r="I289" s="74"/>
    </row>
    <row r="290" spans="1:9" ht="48.75" customHeight="1" x14ac:dyDescent="0.3">
      <c r="A290" s="71"/>
      <c r="B290" s="71"/>
      <c r="C290" s="90"/>
      <c r="D290" s="71"/>
      <c r="E290" s="71"/>
      <c r="G290" s="72"/>
      <c r="H290" s="73"/>
      <c r="I290" s="74"/>
    </row>
    <row r="291" spans="1:9" ht="48.75" customHeight="1" x14ac:dyDescent="0.3">
      <c r="A291" s="71"/>
      <c r="B291" s="71"/>
      <c r="C291" s="90"/>
      <c r="D291" s="71"/>
      <c r="E291" s="71"/>
      <c r="G291" s="72"/>
      <c r="H291" s="73"/>
      <c r="I291" s="74"/>
    </row>
    <row r="292" spans="1:9" ht="48.75" customHeight="1" x14ac:dyDescent="0.3">
      <c r="A292" s="71"/>
      <c r="B292" s="71"/>
      <c r="C292" s="90"/>
      <c r="D292" s="71"/>
      <c r="E292" s="71"/>
      <c r="G292" s="72"/>
      <c r="H292" s="73"/>
      <c r="I292" s="74"/>
    </row>
    <row r="293" spans="1:9" ht="48.75" customHeight="1" x14ac:dyDescent="0.3">
      <c r="A293" s="71"/>
      <c r="B293" s="71"/>
      <c r="C293" s="90"/>
      <c r="D293" s="71"/>
      <c r="E293" s="71"/>
      <c r="G293" s="72"/>
      <c r="H293" s="73"/>
      <c r="I293" s="74"/>
    </row>
    <row r="294" spans="1:9" ht="48.75" customHeight="1" x14ac:dyDescent="0.3">
      <c r="A294" s="71"/>
      <c r="B294" s="71"/>
      <c r="C294" s="90"/>
      <c r="D294" s="71"/>
      <c r="E294" s="71"/>
      <c r="G294" s="72"/>
      <c r="H294" s="73"/>
      <c r="I294" s="74"/>
    </row>
    <row r="295" spans="1:9" ht="48.75" customHeight="1" x14ac:dyDescent="0.3">
      <c r="A295" s="71"/>
      <c r="B295" s="71"/>
      <c r="C295" s="90"/>
      <c r="D295" s="71"/>
      <c r="E295" s="71"/>
      <c r="G295" s="72"/>
      <c r="H295" s="73"/>
      <c r="I295" s="74"/>
    </row>
    <row r="296" spans="1:9" ht="48.75" customHeight="1" x14ac:dyDescent="0.3">
      <c r="A296" s="71"/>
      <c r="B296" s="71"/>
      <c r="C296" s="90"/>
      <c r="D296" s="71"/>
      <c r="E296" s="71"/>
      <c r="G296" s="72"/>
      <c r="H296" s="73"/>
      <c r="I296" s="74"/>
    </row>
    <row r="297" spans="1:9" ht="48.75" customHeight="1" x14ac:dyDescent="0.3">
      <c r="A297" s="71"/>
      <c r="B297" s="71"/>
      <c r="C297" s="90"/>
      <c r="D297" s="71"/>
      <c r="E297" s="71"/>
      <c r="G297" s="72"/>
      <c r="H297" s="73"/>
      <c r="I297" s="74"/>
    </row>
    <row r="298" spans="1:9" ht="48.75" customHeight="1" x14ac:dyDescent="0.3">
      <c r="A298" s="71"/>
      <c r="B298" s="71"/>
      <c r="C298" s="90"/>
      <c r="D298" s="71"/>
      <c r="E298" s="71"/>
      <c r="G298" s="72"/>
      <c r="H298" s="73"/>
      <c r="I298" s="74"/>
    </row>
    <row r="299" spans="1:9" ht="48.75" customHeight="1" x14ac:dyDescent="0.3">
      <c r="A299" s="71"/>
      <c r="B299" s="71"/>
      <c r="C299" s="90"/>
      <c r="D299" s="71"/>
      <c r="E299" s="71"/>
      <c r="G299" s="72"/>
      <c r="H299" s="73"/>
      <c r="I299" s="74"/>
    </row>
    <row r="300" spans="1:9" ht="48.75" customHeight="1" x14ac:dyDescent="0.3">
      <c r="A300" s="71"/>
      <c r="B300" s="71"/>
      <c r="C300" s="90"/>
      <c r="D300" s="71"/>
      <c r="E300" s="71"/>
      <c r="G300" s="72"/>
      <c r="H300" s="73"/>
      <c r="I300" s="74"/>
    </row>
    <row r="301" spans="1:9" ht="48.75" customHeight="1" x14ac:dyDescent="0.3">
      <c r="A301" s="71"/>
      <c r="B301" s="71"/>
      <c r="C301" s="90"/>
      <c r="D301" s="71"/>
      <c r="E301" s="71"/>
      <c r="G301" s="72"/>
      <c r="H301" s="73"/>
      <c r="I301" s="74"/>
    </row>
    <row r="302" spans="1:9" ht="48.75" customHeight="1" x14ac:dyDescent="0.3">
      <c r="A302" s="71"/>
      <c r="B302" s="71"/>
      <c r="C302" s="90"/>
      <c r="D302" s="71"/>
      <c r="E302" s="71"/>
      <c r="G302" s="72"/>
      <c r="H302" s="73"/>
      <c r="I302" s="74"/>
    </row>
    <row r="303" spans="1:9" ht="48.75" customHeight="1" x14ac:dyDescent="0.3">
      <c r="A303" s="71"/>
      <c r="B303" s="71"/>
      <c r="C303" s="90"/>
      <c r="D303" s="71"/>
      <c r="E303" s="71"/>
      <c r="G303" s="72"/>
      <c r="H303" s="73"/>
      <c r="I303" s="74"/>
    </row>
    <row r="304" spans="1:9" ht="48.75" customHeight="1" x14ac:dyDescent="0.3">
      <c r="A304" s="71"/>
      <c r="B304" s="71"/>
      <c r="C304" s="90"/>
      <c r="D304" s="71"/>
      <c r="E304" s="71"/>
      <c r="G304" s="72"/>
      <c r="H304" s="73"/>
      <c r="I304" s="74"/>
    </row>
    <row r="305" spans="1:9" ht="48.75" customHeight="1" x14ac:dyDescent="0.3">
      <c r="A305" s="71"/>
      <c r="B305" s="71"/>
      <c r="C305" s="90"/>
      <c r="D305" s="71"/>
      <c r="E305" s="71"/>
      <c r="G305" s="72"/>
      <c r="H305" s="73"/>
      <c r="I305" s="74"/>
    </row>
    <row r="306" spans="1:9" ht="48.75" customHeight="1" x14ac:dyDescent="0.3">
      <c r="A306" s="71"/>
      <c r="B306" s="71"/>
      <c r="C306" s="90"/>
      <c r="D306" s="71"/>
      <c r="E306" s="71"/>
      <c r="G306" s="72"/>
      <c r="H306" s="73"/>
      <c r="I306" s="74"/>
    </row>
    <row r="307" spans="1:9" ht="48.75" customHeight="1" x14ac:dyDescent="0.3">
      <c r="A307" s="71"/>
      <c r="B307" s="71"/>
      <c r="C307" s="90"/>
      <c r="D307" s="71"/>
      <c r="E307" s="71"/>
      <c r="G307" s="72"/>
      <c r="H307" s="73"/>
      <c r="I307" s="74"/>
    </row>
    <row r="308" spans="1:9" ht="48.75" customHeight="1" x14ac:dyDescent="0.3">
      <c r="A308" s="71"/>
      <c r="B308" s="71"/>
      <c r="C308" s="90"/>
      <c r="D308" s="71"/>
      <c r="E308" s="71"/>
      <c r="G308" s="72"/>
      <c r="H308" s="73"/>
      <c r="I308" s="74"/>
    </row>
    <row r="309" spans="1:9" ht="48.75" customHeight="1" x14ac:dyDescent="0.3">
      <c r="A309" s="71"/>
      <c r="B309" s="71"/>
      <c r="C309" s="90"/>
      <c r="D309" s="71"/>
      <c r="E309" s="71"/>
      <c r="G309" s="72"/>
      <c r="H309" s="73"/>
      <c r="I309" s="74"/>
    </row>
    <row r="310" spans="1:9" ht="48.75" customHeight="1" x14ac:dyDescent="0.3">
      <c r="A310" s="71"/>
      <c r="B310" s="71"/>
      <c r="C310" s="90"/>
      <c r="D310" s="71"/>
      <c r="E310" s="71"/>
      <c r="G310" s="72"/>
      <c r="H310" s="73"/>
      <c r="I310" s="74"/>
    </row>
    <row r="311" spans="1:9" ht="48.75" customHeight="1" x14ac:dyDescent="0.3">
      <c r="A311" s="71"/>
      <c r="B311" s="71"/>
      <c r="C311" s="90"/>
      <c r="D311" s="71"/>
      <c r="E311" s="71"/>
      <c r="G311" s="72"/>
      <c r="H311" s="73"/>
      <c r="I311" s="74"/>
    </row>
    <row r="312" spans="1:9" ht="48.75" customHeight="1" x14ac:dyDescent="0.3">
      <c r="A312" s="71"/>
      <c r="B312" s="71"/>
      <c r="C312" s="90"/>
      <c r="D312" s="71"/>
      <c r="E312" s="71"/>
      <c r="G312" s="72"/>
      <c r="H312" s="73"/>
      <c r="I312" s="74"/>
    </row>
    <row r="313" spans="1:9" ht="48.75" customHeight="1" x14ac:dyDescent="0.3">
      <c r="A313" s="71"/>
      <c r="B313" s="71"/>
      <c r="C313" s="90"/>
      <c r="D313" s="71"/>
      <c r="E313" s="71"/>
      <c r="G313" s="72"/>
      <c r="H313" s="73"/>
      <c r="I313" s="74"/>
    </row>
    <row r="314" spans="1:9" ht="48.75" customHeight="1" x14ac:dyDescent="0.3">
      <c r="A314" s="71"/>
      <c r="B314" s="71"/>
      <c r="C314" s="90"/>
      <c r="D314" s="71"/>
      <c r="E314" s="71"/>
      <c r="G314" s="72"/>
      <c r="H314" s="73"/>
      <c r="I314" s="74"/>
    </row>
    <row r="315" spans="1:9" ht="48.75" customHeight="1" x14ac:dyDescent="0.3">
      <c r="A315" s="71"/>
      <c r="B315" s="71"/>
      <c r="C315" s="90"/>
      <c r="D315" s="71"/>
      <c r="E315" s="71"/>
      <c r="G315" s="72"/>
      <c r="H315" s="73"/>
      <c r="I315" s="74"/>
    </row>
    <row r="316" spans="1:9" ht="48.75" customHeight="1" x14ac:dyDescent="0.3">
      <c r="A316" s="71"/>
      <c r="B316" s="71"/>
      <c r="C316" s="90"/>
      <c r="D316" s="71"/>
      <c r="E316" s="71"/>
      <c r="G316" s="72"/>
      <c r="H316" s="73"/>
      <c r="I316" s="74"/>
    </row>
    <row r="317" spans="1:9" ht="48.75" customHeight="1" x14ac:dyDescent="0.3">
      <c r="A317" s="71"/>
      <c r="B317" s="71"/>
      <c r="C317" s="90"/>
      <c r="D317" s="71"/>
      <c r="E317" s="71"/>
      <c r="G317" s="72"/>
      <c r="H317" s="73"/>
      <c r="I317" s="74"/>
    </row>
    <row r="318" spans="1:9" ht="48.75" customHeight="1" x14ac:dyDescent="0.3">
      <c r="A318" s="71"/>
      <c r="B318" s="71"/>
      <c r="C318" s="90"/>
      <c r="D318" s="71"/>
      <c r="E318" s="71"/>
      <c r="G318" s="72"/>
      <c r="H318" s="73"/>
      <c r="I318" s="74"/>
    </row>
    <row r="319" spans="1:9" ht="48.75" customHeight="1" x14ac:dyDescent="0.3">
      <c r="A319" s="71"/>
      <c r="B319" s="71"/>
      <c r="C319" s="90"/>
      <c r="D319" s="71"/>
      <c r="E319" s="71"/>
      <c r="G319" s="72"/>
      <c r="H319" s="73"/>
      <c r="I319" s="74"/>
    </row>
    <row r="320" spans="1:9" ht="48.75" customHeight="1" x14ac:dyDescent="0.3">
      <c r="A320" s="71"/>
      <c r="B320" s="71"/>
      <c r="C320" s="90"/>
      <c r="D320" s="71"/>
      <c r="E320" s="71"/>
      <c r="G320" s="72"/>
      <c r="H320" s="73"/>
      <c r="I320" s="74"/>
    </row>
    <row r="321" spans="1:9" ht="48.75" customHeight="1" x14ac:dyDescent="0.3">
      <c r="A321" s="71"/>
      <c r="B321" s="71"/>
      <c r="C321" s="90"/>
      <c r="D321" s="71"/>
      <c r="E321" s="71"/>
      <c r="G321" s="72"/>
      <c r="H321" s="73"/>
      <c r="I321" s="74"/>
    </row>
    <row r="322" spans="1:9" ht="48.75" customHeight="1" x14ac:dyDescent="0.3">
      <c r="A322" s="71"/>
      <c r="B322" s="71"/>
      <c r="C322" s="90"/>
      <c r="D322" s="71"/>
      <c r="E322" s="71"/>
      <c r="G322" s="72"/>
      <c r="H322" s="73"/>
      <c r="I322" s="74"/>
    </row>
    <row r="323" spans="1:9" ht="48.75" customHeight="1" x14ac:dyDescent="0.3">
      <c r="A323" s="71"/>
      <c r="B323" s="71"/>
      <c r="C323" s="90"/>
      <c r="D323" s="71"/>
      <c r="E323" s="71"/>
      <c r="G323" s="72"/>
      <c r="H323" s="73"/>
      <c r="I323" s="74"/>
    </row>
    <row r="324" spans="1:9" ht="48.75" customHeight="1" x14ac:dyDescent="0.3">
      <c r="A324" s="71"/>
      <c r="B324" s="71"/>
      <c r="C324" s="90"/>
      <c r="D324" s="71"/>
      <c r="E324" s="71"/>
      <c r="G324" s="72"/>
      <c r="H324" s="73"/>
      <c r="I324" s="74"/>
    </row>
    <row r="325" spans="1:9" ht="48.75" customHeight="1" x14ac:dyDescent="0.3">
      <c r="A325" s="71"/>
      <c r="B325" s="71"/>
      <c r="C325" s="90"/>
      <c r="D325" s="71"/>
      <c r="E325" s="71"/>
      <c r="G325" s="72"/>
      <c r="H325" s="73"/>
      <c r="I325" s="74"/>
    </row>
    <row r="326" spans="1:9" ht="48.75" customHeight="1" x14ac:dyDescent="0.3">
      <c r="A326" s="71"/>
      <c r="B326" s="71"/>
      <c r="C326" s="90"/>
      <c r="D326" s="71"/>
      <c r="E326" s="71"/>
      <c r="G326" s="72"/>
      <c r="H326" s="73"/>
      <c r="I326" s="74"/>
    </row>
    <row r="327" spans="1:9" ht="48.75" customHeight="1" x14ac:dyDescent="0.3">
      <c r="A327" s="71"/>
      <c r="B327" s="71"/>
      <c r="C327" s="90"/>
      <c r="D327" s="71"/>
      <c r="E327" s="71"/>
      <c r="G327" s="72"/>
      <c r="H327" s="73"/>
      <c r="I327" s="74"/>
    </row>
    <row r="328" spans="1:9" ht="48.75" customHeight="1" x14ac:dyDescent="0.3">
      <c r="A328" s="71"/>
      <c r="B328" s="71"/>
      <c r="C328" s="90"/>
      <c r="D328" s="71"/>
      <c r="E328" s="71"/>
      <c r="G328" s="72"/>
      <c r="H328" s="73"/>
      <c r="I328" s="74"/>
    </row>
    <row r="329" spans="1:9" ht="48.75" customHeight="1" x14ac:dyDescent="0.3">
      <c r="A329" s="71"/>
      <c r="B329" s="71"/>
      <c r="C329" s="90"/>
      <c r="D329" s="71"/>
      <c r="E329" s="71"/>
      <c r="G329" s="72"/>
      <c r="H329" s="73"/>
      <c r="I329" s="74"/>
    </row>
    <row r="330" spans="1:9" ht="48.75" customHeight="1" x14ac:dyDescent="0.3">
      <c r="A330" s="71"/>
      <c r="B330" s="71"/>
      <c r="C330" s="90"/>
      <c r="D330" s="71"/>
      <c r="E330" s="71"/>
      <c r="G330" s="72"/>
      <c r="H330" s="73"/>
      <c r="I330" s="74"/>
    </row>
    <row r="331" spans="1:9" ht="48.75" customHeight="1" x14ac:dyDescent="0.3">
      <c r="A331" s="71"/>
      <c r="B331" s="71"/>
      <c r="C331" s="90"/>
      <c r="D331" s="71"/>
      <c r="E331" s="71"/>
      <c r="G331" s="72"/>
      <c r="H331" s="73"/>
      <c r="I331" s="74"/>
    </row>
    <row r="332" spans="1:9" ht="48.75" customHeight="1" x14ac:dyDescent="0.3">
      <c r="A332" s="71"/>
      <c r="B332" s="71"/>
      <c r="C332" s="90"/>
      <c r="D332" s="71"/>
      <c r="E332" s="71"/>
      <c r="G332" s="72"/>
      <c r="H332" s="73"/>
      <c r="I332" s="74"/>
    </row>
    <row r="333" spans="1:9" ht="48.75" customHeight="1" x14ac:dyDescent="0.3">
      <c r="A333" s="71"/>
      <c r="B333" s="71"/>
      <c r="C333" s="90"/>
      <c r="D333" s="71"/>
      <c r="E333" s="71"/>
      <c r="G333" s="72"/>
      <c r="H333" s="73"/>
      <c r="I333" s="74"/>
    </row>
    <row r="334" spans="1:9" ht="48.75" customHeight="1" x14ac:dyDescent="0.3">
      <c r="A334" s="71"/>
      <c r="B334" s="71"/>
      <c r="C334" s="90"/>
      <c r="D334" s="71"/>
      <c r="E334" s="71"/>
      <c r="G334" s="72"/>
      <c r="H334" s="73"/>
      <c r="I334" s="74"/>
    </row>
    <row r="335" spans="1:9" ht="48.75" customHeight="1" x14ac:dyDescent="0.3">
      <c r="A335" s="71"/>
      <c r="B335" s="71"/>
      <c r="C335" s="90"/>
      <c r="D335" s="71"/>
      <c r="E335" s="71"/>
      <c r="G335" s="72"/>
      <c r="H335" s="73"/>
      <c r="I335" s="74"/>
    </row>
    <row r="336" spans="1:9" ht="48.75" customHeight="1" x14ac:dyDescent="0.3">
      <c r="A336" s="71"/>
      <c r="B336" s="71"/>
      <c r="C336" s="90"/>
      <c r="D336" s="71"/>
      <c r="E336" s="71"/>
      <c r="G336" s="72"/>
      <c r="H336" s="73"/>
      <c r="I336" s="74"/>
    </row>
    <row r="337" spans="1:9" ht="48.75" customHeight="1" x14ac:dyDescent="0.3">
      <c r="A337" s="71"/>
      <c r="B337" s="71"/>
      <c r="C337" s="90"/>
      <c r="D337" s="71"/>
      <c r="E337" s="71"/>
      <c r="G337" s="72"/>
      <c r="H337" s="73"/>
      <c r="I337" s="74"/>
    </row>
    <row r="338" spans="1:9" ht="48.75" customHeight="1" x14ac:dyDescent="0.3">
      <c r="A338" s="71"/>
      <c r="B338" s="71"/>
      <c r="C338" s="90"/>
      <c r="D338" s="71"/>
      <c r="E338" s="71"/>
      <c r="G338" s="72"/>
      <c r="H338" s="73"/>
      <c r="I338" s="74"/>
    </row>
    <row r="339" spans="1:9" ht="48.75" customHeight="1" x14ac:dyDescent="0.3">
      <c r="A339" s="71"/>
      <c r="B339" s="71"/>
      <c r="C339" s="90"/>
      <c r="D339" s="71"/>
      <c r="E339" s="71"/>
      <c r="G339" s="72"/>
      <c r="H339" s="73"/>
      <c r="I339" s="74"/>
    </row>
    <row r="340" spans="1:9" ht="48.75" customHeight="1" x14ac:dyDescent="0.3">
      <c r="A340" s="71"/>
      <c r="B340" s="71"/>
      <c r="C340" s="90"/>
      <c r="D340" s="71"/>
      <c r="E340" s="71"/>
      <c r="G340" s="72"/>
      <c r="H340" s="73"/>
      <c r="I340" s="74"/>
    </row>
    <row r="341" spans="1:9" ht="48.75" customHeight="1" x14ac:dyDescent="0.3">
      <c r="A341" s="71"/>
      <c r="B341" s="71"/>
      <c r="C341" s="90"/>
      <c r="D341" s="71"/>
      <c r="E341" s="71"/>
      <c r="G341" s="72"/>
      <c r="H341" s="73"/>
      <c r="I341" s="74"/>
    </row>
    <row r="342" spans="1:9" ht="48.75" customHeight="1" x14ac:dyDescent="0.3">
      <c r="A342" s="71"/>
      <c r="B342" s="71"/>
      <c r="C342" s="90"/>
      <c r="D342" s="71"/>
      <c r="E342" s="71"/>
      <c r="G342" s="72"/>
      <c r="H342" s="73"/>
      <c r="I342" s="74"/>
    </row>
    <row r="343" spans="1:9" ht="48.75" customHeight="1" x14ac:dyDescent="0.3">
      <c r="A343" s="71"/>
      <c r="B343" s="71"/>
      <c r="C343" s="90"/>
      <c r="D343" s="71"/>
      <c r="E343" s="71"/>
      <c r="G343" s="72"/>
      <c r="H343" s="73"/>
      <c r="I343" s="74"/>
    </row>
    <row r="344" spans="1:9" ht="48.75" customHeight="1" x14ac:dyDescent="0.3">
      <c r="A344" s="71"/>
      <c r="B344" s="71"/>
      <c r="C344" s="90"/>
      <c r="D344" s="71"/>
      <c r="E344" s="71"/>
      <c r="G344" s="72"/>
      <c r="H344" s="73"/>
      <c r="I344" s="74"/>
    </row>
    <row r="345" spans="1:9" ht="48.75" customHeight="1" x14ac:dyDescent="0.3">
      <c r="A345" s="71"/>
      <c r="B345" s="71"/>
      <c r="C345" s="90"/>
      <c r="D345" s="71"/>
      <c r="E345" s="71"/>
      <c r="G345" s="72"/>
      <c r="H345" s="73"/>
      <c r="I345" s="74"/>
    </row>
    <row r="346" spans="1:9" ht="48.75" customHeight="1" x14ac:dyDescent="0.3">
      <c r="A346" s="71"/>
      <c r="B346" s="71"/>
      <c r="C346" s="90"/>
      <c r="D346" s="71"/>
      <c r="E346" s="71"/>
      <c r="G346" s="72"/>
      <c r="H346" s="73"/>
      <c r="I346" s="74"/>
    </row>
    <row r="347" spans="1:9" ht="48.75" customHeight="1" x14ac:dyDescent="0.3">
      <c r="A347" s="71"/>
      <c r="B347" s="71"/>
      <c r="C347" s="90"/>
      <c r="D347" s="71"/>
      <c r="E347" s="71"/>
      <c r="G347" s="72"/>
      <c r="H347" s="73"/>
      <c r="I347" s="74"/>
    </row>
    <row r="348" spans="1:9" ht="48.75" customHeight="1" x14ac:dyDescent="0.3">
      <c r="A348" s="71"/>
      <c r="B348" s="71"/>
      <c r="C348" s="90"/>
      <c r="D348" s="71"/>
      <c r="E348" s="71"/>
      <c r="G348" s="72"/>
      <c r="H348" s="73"/>
      <c r="I348" s="74"/>
    </row>
    <row r="349" spans="1:9" ht="48.75" customHeight="1" x14ac:dyDescent="0.3">
      <c r="A349" s="71"/>
      <c r="B349" s="71"/>
      <c r="C349" s="90"/>
      <c r="D349" s="71"/>
      <c r="E349" s="71"/>
      <c r="G349" s="72"/>
      <c r="H349" s="73"/>
      <c r="I349" s="74"/>
    </row>
    <row r="350" spans="1:9" ht="48.75" customHeight="1" x14ac:dyDescent="0.3">
      <c r="A350" s="71"/>
      <c r="B350" s="71"/>
      <c r="C350" s="90"/>
      <c r="D350" s="71"/>
      <c r="E350" s="71"/>
      <c r="G350" s="72"/>
      <c r="H350" s="73"/>
      <c r="I350" s="74"/>
    </row>
    <row r="351" spans="1:9" ht="48.75" customHeight="1" x14ac:dyDescent="0.3">
      <c r="A351" s="71"/>
      <c r="B351" s="71"/>
      <c r="C351" s="90"/>
      <c r="D351" s="71"/>
      <c r="E351" s="71"/>
      <c r="G351" s="72"/>
      <c r="H351" s="73"/>
      <c r="I351" s="74"/>
    </row>
    <row r="352" spans="1:9" ht="48.75" customHeight="1" x14ac:dyDescent="0.3">
      <c r="A352" s="71"/>
      <c r="B352" s="71"/>
      <c r="C352" s="90"/>
      <c r="D352" s="71"/>
      <c r="E352" s="71"/>
      <c r="G352" s="72"/>
      <c r="H352" s="73"/>
      <c r="I352" s="74"/>
    </row>
    <row r="353" spans="1:9" ht="48.75" customHeight="1" x14ac:dyDescent="0.3">
      <c r="A353" s="71"/>
      <c r="B353" s="71"/>
      <c r="C353" s="90"/>
      <c r="D353" s="71"/>
      <c r="E353" s="71"/>
      <c r="G353" s="72"/>
      <c r="H353" s="73"/>
      <c r="I353" s="74"/>
    </row>
    <row r="354" spans="1:9" ht="48.75" customHeight="1" x14ac:dyDescent="0.3">
      <c r="A354" s="71"/>
      <c r="B354" s="71"/>
      <c r="C354" s="90"/>
      <c r="D354" s="71"/>
      <c r="E354" s="71"/>
      <c r="G354" s="72"/>
      <c r="H354" s="73"/>
      <c r="I354" s="74"/>
    </row>
    <row r="355" spans="1:9" ht="48.75" customHeight="1" x14ac:dyDescent="0.3">
      <c r="A355" s="71"/>
      <c r="B355" s="71"/>
      <c r="C355" s="90"/>
      <c r="D355" s="71"/>
      <c r="E355" s="71"/>
      <c r="G355" s="72"/>
      <c r="H355" s="73"/>
      <c r="I355" s="74"/>
    </row>
    <row r="356" spans="1:9" ht="48.75" customHeight="1" x14ac:dyDescent="0.3">
      <c r="A356" s="71"/>
      <c r="B356" s="71"/>
      <c r="C356" s="90"/>
      <c r="D356" s="71"/>
      <c r="E356" s="71"/>
      <c r="G356" s="72"/>
      <c r="H356" s="73"/>
      <c r="I356" s="74"/>
    </row>
    <row r="357" spans="1:9" ht="48.75" customHeight="1" x14ac:dyDescent="0.3">
      <c r="A357" s="71"/>
      <c r="B357" s="71"/>
      <c r="C357" s="90"/>
      <c r="D357" s="71"/>
      <c r="E357" s="71"/>
      <c r="G357" s="72"/>
      <c r="H357" s="73"/>
      <c r="I357" s="74"/>
    </row>
    <row r="358" spans="1:9" ht="48.75" customHeight="1" x14ac:dyDescent="0.3">
      <c r="A358" s="71"/>
      <c r="B358" s="71"/>
      <c r="C358" s="90"/>
      <c r="D358" s="71"/>
      <c r="E358" s="71"/>
      <c r="G358" s="72"/>
      <c r="H358" s="73"/>
      <c r="I358" s="74"/>
    </row>
    <row r="359" spans="1:9" ht="48.75" customHeight="1" x14ac:dyDescent="0.3">
      <c r="A359" s="71"/>
      <c r="B359" s="71"/>
      <c r="C359" s="90"/>
      <c r="D359" s="71"/>
      <c r="E359" s="71"/>
      <c r="G359" s="72"/>
      <c r="H359" s="73"/>
      <c r="I359" s="74"/>
    </row>
    <row r="360" spans="1:9" ht="48.75" customHeight="1" x14ac:dyDescent="0.3">
      <c r="A360" s="71"/>
      <c r="B360" s="71"/>
      <c r="C360" s="90"/>
      <c r="D360" s="71"/>
      <c r="E360" s="71"/>
      <c r="G360" s="72"/>
      <c r="H360" s="73"/>
      <c r="I360" s="74"/>
    </row>
    <row r="361" spans="1:9" ht="48.75" customHeight="1" x14ac:dyDescent="0.3">
      <c r="A361" s="71"/>
      <c r="B361" s="71"/>
      <c r="C361" s="90"/>
      <c r="D361" s="71"/>
      <c r="E361" s="71"/>
      <c r="G361" s="72"/>
      <c r="H361" s="73"/>
      <c r="I361" s="74"/>
    </row>
    <row r="362" spans="1:9" ht="48.75" customHeight="1" x14ac:dyDescent="0.3">
      <c r="A362" s="71"/>
      <c r="B362" s="71"/>
      <c r="C362" s="90"/>
      <c r="D362" s="71"/>
      <c r="E362" s="71"/>
      <c r="G362" s="72"/>
      <c r="H362" s="73"/>
      <c r="I362" s="74"/>
    </row>
    <row r="363" spans="1:9" ht="48.75" customHeight="1" x14ac:dyDescent="0.3">
      <c r="A363" s="71"/>
      <c r="B363" s="71"/>
      <c r="C363" s="90"/>
      <c r="D363" s="71"/>
      <c r="E363" s="71"/>
      <c r="G363" s="72"/>
      <c r="H363" s="73"/>
      <c r="I363" s="74"/>
    </row>
    <row r="364" spans="1:9" ht="48.75" customHeight="1" x14ac:dyDescent="0.3">
      <c r="A364" s="71"/>
      <c r="B364" s="71"/>
      <c r="C364" s="90"/>
      <c r="D364" s="71"/>
      <c r="E364" s="71"/>
      <c r="G364" s="72"/>
      <c r="H364" s="73"/>
      <c r="I364" s="74"/>
    </row>
    <row r="365" spans="1:9" ht="48.75" customHeight="1" x14ac:dyDescent="0.3">
      <c r="A365" s="71"/>
      <c r="B365" s="71"/>
      <c r="C365" s="90"/>
      <c r="D365" s="71"/>
      <c r="E365" s="71"/>
      <c r="G365" s="72"/>
      <c r="H365" s="73"/>
      <c r="I365" s="74"/>
    </row>
    <row r="366" spans="1:9" ht="48.75" customHeight="1" x14ac:dyDescent="0.3">
      <c r="A366" s="71"/>
      <c r="B366" s="71"/>
      <c r="C366" s="90"/>
      <c r="D366" s="71"/>
      <c r="E366" s="71"/>
      <c r="G366" s="72"/>
      <c r="H366" s="73"/>
      <c r="I366" s="74"/>
    </row>
    <row r="367" spans="1:9" ht="48.75" customHeight="1" x14ac:dyDescent="0.3">
      <c r="A367" s="71"/>
      <c r="B367" s="71"/>
      <c r="C367" s="90"/>
      <c r="D367" s="71"/>
      <c r="E367" s="71"/>
      <c r="G367" s="72"/>
      <c r="H367" s="73"/>
      <c r="I367" s="74"/>
    </row>
    <row r="368" spans="1:9" ht="48.75" customHeight="1" x14ac:dyDescent="0.3">
      <c r="A368" s="71"/>
      <c r="B368" s="71"/>
      <c r="C368" s="90"/>
      <c r="D368" s="71"/>
      <c r="E368" s="71"/>
      <c r="G368" s="72"/>
      <c r="H368" s="73"/>
      <c r="I368" s="74"/>
    </row>
    <row r="369" spans="1:9" ht="48.75" customHeight="1" x14ac:dyDescent="0.3">
      <c r="A369" s="71"/>
      <c r="B369" s="71"/>
      <c r="C369" s="90"/>
      <c r="D369" s="71"/>
      <c r="E369" s="71"/>
      <c r="G369" s="72"/>
      <c r="H369" s="73"/>
      <c r="I369" s="74"/>
    </row>
    <row r="370" spans="1:9" ht="48.75" customHeight="1" x14ac:dyDescent="0.3">
      <c r="A370" s="71"/>
      <c r="B370" s="71"/>
      <c r="C370" s="90"/>
      <c r="D370" s="71"/>
      <c r="E370" s="71"/>
      <c r="G370" s="72"/>
      <c r="H370" s="73"/>
      <c r="I370" s="74"/>
    </row>
    <row r="371" spans="1:9" ht="48.75" customHeight="1" x14ac:dyDescent="0.3">
      <c r="A371" s="71"/>
      <c r="B371" s="71"/>
      <c r="C371" s="90"/>
      <c r="D371" s="71"/>
      <c r="E371" s="71"/>
      <c r="G371" s="72"/>
      <c r="H371" s="73"/>
      <c r="I371" s="74"/>
    </row>
    <row r="372" spans="1:9" ht="48.75" customHeight="1" x14ac:dyDescent="0.3">
      <c r="A372" s="71"/>
      <c r="B372" s="71"/>
      <c r="C372" s="90"/>
      <c r="D372" s="71"/>
      <c r="E372" s="71"/>
      <c r="G372" s="72"/>
      <c r="H372" s="73"/>
      <c r="I372" s="74"/>
    </row>
    <row r="373" spans="1:9" ht="48.75" customHeight="1" x14ac:dyDescent="0.3">
      <c r="A373" s="71"/>
      <c r="B373" s="71"/>
      <c r="C373" s="90"/>
      <c r="D373" s="71"/>
      <c r="E373" s="71"/>
      <c r="G373" s="72"/>
      <c r="H373" s="73"/>
      <c r="I373" s="74"/>
    </row>
    <row r="374" spans="1:9" ht="48.75" customHeight="1" x14ac:dyDescent="0.3">
      <c r="A374" s="71"/>
      <c r="B374" s="71"/>
      <c r="C374" s="90"/>
      <c r="D374" s="71"/>
      <c r="E374" s="71"/>
      <c r="G374" s="72"/>
      <c r="H374" s="73"/>
      <c r="I374" s="74"/>
    </row>
    <row r="375" spans="1:9" ht="48.75" customHeight="1" x14ac:dyDescent="0.3">
      <c r="A375" s="71"/>
      <c r="B375" s="71"/>
      <c r="C375" s="90"/>
      <c r="D375" s="71"/>
      <c r="E375" s="71"/>
      <c r="G375" s="72"/>
      <c r="H375" s="73"/>
      <c r="I375" s="74"/>
    </row>
    <row r="376" spans="1:9" ht="48.75" customHeight="1" x14ac:dyDescent="0.3">
      <c r="A376" s="71"/>
      <c r="B376" s="71"/>
      <c r="C376" s="90"/>
      <c r="D376" s="71"/>
      <c r="E376" s="71"/>
      <c r="G376" s="72"/>
      <c r="H376" s="73"/>
      <c r="I376" s="74"/>
    </row>
    <row r="377" spans="1:9" ht="48.75" customHeight="1" x14ac:dyDescent="0.3">
      <c r="A377" s="71"/>
      <c r="B377" s="71"/>
      <c r="C377" s="90"/>
      <c r="D377" s="71"/>
      <c r="E377" s="71"/>
      <c r="G377" s="72"/>
      <c r="H377" s="73"/>
      <c r="I377" s="74"/>
    </row>
    <row r="378" spans="1:9" ht="48.75" customHeight="1" x14ac:dyDescent="0.3">
      <c r="A378" s="71"/>
      <c r="B378" s="71"/>
      <c r="C378" s="90"/>
      <c r="D378" s="71"/>
      <c r="E378" s="71"/>
      <c r="G378" s="72"/>
      <c r="H378" s="73"/>
      <c r="I378" s="74"/>
    </row>
    <row r="379" spans="1:9" ht="48.75" customHeight="1" x14ac:dyDescent="0.3">
      <c r="A379" s="71"/>
      <c r="B379" s="71"/>
      <c r="C379" s="90"/>
      <c r="D379" s="71"/>
      <c r="E379" s="71"/>
      <c r="G379" s="72"/>
      <c r="H379" s="73"/>
      <c r="I379" s="74"/>
    </row>
    <row r="380" spans="1:9" ht="48.75" customHeight="1" x14ac:dyDescent="0.3">
      <c r="A380" s="71"/>
      <c r="B380" s="71"/>
      <c r="C380" s="90"/>
      <c r="D380" s="71"/>
      <c r="E380" s="71"/>
      <c r="G380" s="72"/>
      <c r="H380" s="73"/>
      <c r="I380" s="74"/>
    </row>
    <row r="381" spans="1:9" ht="48.75" customHeight="1" x14ac:dyDescent="0.3">
      <c r="A381" s="71"/>
      <c r="B381" s="71"/>
      <c r="C381" s="90"/>
      <c r="D381" s="71"/>
      <c r="E381" s="71"/>
      <c r="G381" s="72"/>
      <c r="H381" s="73"/>
      <c r="I381" s="74"/>
    </row>
    <row r="382" spans="1:9" ht="48.75" customHeight="1" x14ac:dyDescent="0.3">
      <c r="A382" s="71"/>
      <c r="B382" s="71"/>
      <c r="C382" s="90"/>
      <c r="D382" s="71"/>
      <c r="E382" s="71"/>
      <c r="G382" s="72"/>
      <c r="H382" s="73"/>
      <c r="I382" s="74"/>
    </row>
    <row r="383" spans="1:9" ht="48.75" customHeight="1" x14ac:dyDescent="0.3">
      <c r="A383" s="71"/>
      <c r="B383" s="71"/>
      <c r="C383" s="90"/>
      <c r="D383" s="71"/>
      <c r="E383" s="71"/>
      <c r="G383" s="72"/>
      <c r="H383" s="73"/>
      <c r="I383" s="74"/>
    </row>
    <row r="384" spans="1:9" ht="48.75" customHeight="1" x14ac:dyDescent="0.3">
      <c r="A384" s="71"/>
      <c r="B384" s="71"/>
      <c r="C384" s="90"/>
      <c r="D384" s="71"/>
      <c r="E384" s="71"/>
      <c r="G384" s="72"/>
      <c r="H384" s="73"/>
      <c r="I384" s="74"/>
    </row>
    <row r="385" spans="1:9" ht="48.75" customHeight="1" x14ac:dyDescent="0.3">
      <c r="A385" s="71"/>
      <c r="B385" s="71"/>
      <c r="C385" s="90"/>
      <c r="D385" s="71"/>
      <c r="E385" s="71"/>
      <c r="G385" s="72"/>
      <c r="H385" s="73"/>
      <c r="I385" s="74"/>
    </row>
    <row r="386" spans="1:9" ht="48.75" customHeight="1" x14ac:dyDescent="0.3">
      <c r="A386" s="71"/>
      <c r="B386" s="71"/>
      <c r="C386" s="90"/>
      <c r="D386" s="71"/>
      <c r="E386" s="71"/>
      <c r="G386" s="72"/>
      <c r="H386" s="73"/>
      <c r="I386" s="74"/>
    </row>
    <row r="387" spans="1:9" ht="48.75" customHeight="1" x14ac:dyDescent="0.3">
      <c r="A387" s="71"/>
      <c r="B387" s="71"/>
      <c r="C387" s="90"/>
      <c r="D387" s="71"/>
      <c r="E387" s="71"/>
      <c r="G387" s="72"/>
      <c r="H387" s="73"/>
      <c r="I387" s="74"/>
    </row>
    <row r="388" spans="1:9" ht="48.75" customHeight="1" x14ac:dyDescent="0.3">
      <c r="A388" s="71"/>
      <c r="B388" s="71"/>
      <c r="C388" s="90"/>
      <c r="D388" s="71"/>
      <c r="E388" s="71"/>
      <c r="G388" s="72"/>
      <c r="H388" s="73"/>
      <c r="I388" s="74"/>
    </row>
    <row r="389" spans="1:9" ht="48.75" customHeight="1" x14ac:dyDescent="0.3">
      <c r="A389" s="71"/>
      <c r="B389" s="71"/>
      <c r="C389" s="90"/>
      <c r="D389" s="71"/>
      <c r="E389" s="71"/>
      <c r="G389" s="72"/>
      <c r="H389" s="73"/>
      <c r="I389" s="74"/>
    </row>
    <row r="390" spans="1:9" ht="48.75" customHeight="1" x14ac:dyDescent="0.3">
      <c r="A390" s="71"/>
      <c r="B390" s="71"/>
      <c r="C390" s="90"/>
      <c r="D390" s="71"/>
      <c r="E390" s="71"/>
      <c r="G390" s="72"/>
      <c r="H390" s="73"/>
      <c r="I390" s="74"/>
    </row>
    <row r="391" spans="1:9" ht="48.75" customHeight="1" x14ac:dyDescent="0.3">
      <c r="A391" s="71"/>
      <c r="B391" s="71"/>
      <c r="C391" s="90"/>
      <c r="D391" s="71"/>
      <c r="E391" s="71"/>
      <c r="G391" s="72"/>
      <c r="H391" s="73"/>
      <c r="I391" s="74"/>
    </row>
    <row r="392" spans="1:9" ht="48.75" customHeight="1" x14ac:dyDescent="0.3">
      <c r="A392" s="71"/>
      <c r="B392" s="71"/>
      <c r="C392" s="90"/>
      <c r="D392" s="71"/>
      <c r="E392" s="71"/>
      <c r="G392" s="72"/>
      <c r="H392" s="73"/>
      <c r="I392" s="74"/>
    </row>
    <row r="393" spans="1:9" ht="48.75" customHeight="1" x14ac:dyDescent="0.3">
      <c r="A393" s="71"/>
      <c r="B393" s="71"/>
      <c r="C393" s="90"/>
      <c r="D393" s="71"/>
      <c r="E393" s="71"/>
      <c r="G393" s="72"/>
      <c r="H393" s="73"/>
      <c r="I393" s="74"/>
    </row>
    <row r="394" spans="1:9" ht="48.75" customHeight="1" x14ac:dyDescent="0.3">
      <c r="A394" s="71"/>
      <c r="B394" s="71"/>
      <c r="C394" s="90"/>
      <c r="D394" s="71"/>
      <c r="E394" s="71"/>
      <c r="G394" s="72"/>
      <c r="H394" s="73"/>
      <c r="I394" s="74"/>
    </row>
    <row r="395" spans="1:9" ht="48.75" customHeight="1" x14ac:dyDescent="0.3">
      <c r="A395" s="71"/>
      <c r="B395" s="71"/>
      <c r="C395" s="90"/>
      <c r="D395" s="71"/>
      <c r="E395" s="71"/>
      <c r="G395" s="72"/>
      <c r="H395" s="73"/>
      <c r="I395" s="74"/>
    </row>
    <row r="396" spans="1:9" ht="48.75" customHeight="1" x14ac:dyDescent="0.3">
      <c r="A396" s="71"/>
      <c r="B396" s="71"/>
      <c r="C396" s="90"/>
      <c r="D396" s="71"/>
      <c r="E396" s="71"/>
      <c r="G396" s="72"/>
      <c r="H396" s="73"/>
      <c r="I396" s="74"/>
    </row>
    <row r="397" spans="1:9" ht="48.75" customHeight="1" x14ac:dyDescent="0.3">
      <c r="A397" s="71"/>
      <c r="B397" s="71"/>
      <c r="C397" s="90"/>
      <c r="D397" s="71"/>
      <c r="E397" s="71"/>
      <c r="G397" s="72"/>
      <c r="H397" s="73"/>
      <c r="I397" s="74"/>
    </row>
    <row r="398" spans="1:9" ht="48.75" customHeight="1" x14ac:dyDescent="0.3">
      <c r="A398" s="71"/>
      <c r="B398" s="71"/>
      <c r="C398" s="90"/>
      <c r="D398" s="71"/>
      <c r="E398" s="71"/>
      <c r="G398" s="72"/>
      <c r="H398" s="73"/>
      <c r="I398" s="74"/>
    </row>
    <row r="399" spans="1:9" ht="48.75" customHeight="1" x14ac:dyDescent="0.3">
      <c r="A399" s="71"/>
      <c r="B399" s="71"/>
      <c r="C399" s="90"/>
      <c r="D399" s="71"/>
      <c r="E399" s="71"/>
      <c r="G399" s="72"/>
      <c r="H399" s="73"/>
      <c r="I399" s="74"/>
    </row>
    <row r="400" spans="1:9" ht="48.75" customHeight="1" x14ac:dyDescent="0.3">
      <c r="A400" s="71"/>
      <c r="B400" s="71"/>
      <c r="C400" s="90"/>
      <c r="D400" s="71"/>
      <c r="E400" s="71"/>
      <c r="G400" s="72"/>
      <c r="H400" s="73"/>
      <c r="I400" s="74"/>
    </row>
    <row r="401" spans="1:9" ht="48.75" customHeight="1" x14ac:dyDescent="0.3">
      <c r="A401" s="71"/>
      <c r="B401" s="71"/>
      <c r="C401" s="90"/>
      <c r="D401" s="71"/>
      <c r="E401" s="71"/>
      <c r="G401" s="72"/>
      <c r="H401" s="73"/>
      <c r="I401" s="74"/>
    </row>
    <row r="402" spans="1:9" ht="48.75" customHeight="1" x14ac:dyDescent="0.3">
      <c r="A402" s="71"/>
      <c r="B402" s="71"/>
      <c r="C402" s="90"/>
      <c r="D402" s="71"/>
      <c r="E402" s="71"/>
      <c r="G402" s="72"/>
      <c r="H402" s="73"/>
      <c r="I402" s="74"/>
    </row>
    <row r="403" spans="1:9" ht="48.75" customHeight="1" x14ac:dyDescent="0.3">
      <c r="A403" s="71"/>
      <c r="B403" s="71"/>
      <c r="C403" s="90"/>
      <c r="D403" s="71"/>
      <c r="E403" s="71"/>
      <c r="G403" s="72"/>
      <c r="H403" s="73"/>
      <c r="I403" s="74"/>
    </row>
    <row r="404" spans="1:9" ht="48.75" customHeight="1" x14ac:dyDescent="0.3">
      <c r="A404" s="71"/>
      <c r="B404" s="71"/>
      <c r="C404" s="90"/>
      <c r="D404" s="71"/>
      <c r="E404" s="71"/>
      <c r="G404" s="72"/>
      <c r="H404" s="73"/>
      <c r="I404" s="74"/>
    </row>
    <row r="405" spans="1:9" ht="48.75" customHeight="1" x14ac:dyDescent="0.3">
      <c r="A405" s="71"/>
      <c r="B405" s="71"/>
      <c r="C405" s="90"/>
      <c r="D405" s="71"/>
      <c r="E405" s="71"/>
      <c r="G405" s="72"/>
      <c r="H405" s="73"/>
      <c r="I405" s="74"/>
    </row>
    <row r="406" spans="1:9" ht="48.75" customHeight="1" x14ac:dyDescent="0.3">
      <c r="A406" s="71"/>
      <c r="B406" s="71"/>
      <c r="C406" s="90"/>
      <c r="D406" s="71"/>
      <c r="E406" s="71"/>
      <c r="G406" s="72"/>
      <c r="H406" s="73"/>
      <c r="I406" s="74"/>
    </row>
    <row r="407" spans="1:9" ht="48.75" customHeight="1" x14ac:dyDescent="0.3">
      <c r="A407" s="71"/>
      <c r="B407" s="71"/>
      <c r="C407" s="90"/>
      <c r="D407" s="71"/>
      <c r="E407" s="71"/>
      <c r="G407" s="72"/>
      <c r="H407" s="73"/>
      <c r="I407" s="74"/>
    </row>
    <row r="408" spans="1:9" ht="48.75" customHeight="1" x14ac:dyDescent="0.3">
      <c r="A408" s="71"/>
      <c r="B408" s="71"/>
      <c r="C408" s="90"/>
      <c r="D408" s="71"/>
      <c r="E408" s="71"/>
      <c r="G408" s="72"/>
      <c r="H408" s="73"/>
      <c r="I408" s="74"/>
    </row>
    <row r="409" spans="1:9" ht="48.75" customHeight="1" x14ac:dyDescent="0.3">
      <c r="A409" s="71"/>
      <c r="B409" s="71"/>
      <c r="C409" s="90"/>
      <c r="D409" s="71"/>
      <c r="E409" s="71"/>
      <c r="G409" s="72"/>
      <c r="H409" s="73"/>
      <c r="I409" s="74"/>
    </row>
    <row r="410" spans="1:9" ht="48.75" customHeight="1" x14ac:dyDescent="0.3">
      <c r="A410" s="71"/>
      <c r="B410" s="71"/>
      <c r="C410" s="90"/>
      <c r="D410" s="71"/>
      <c r="E410" s="71"/>
      <c r="G410" s="72"/>
      <c r="H410" s="73"/>
      <c r="I410" s="74"/>
    </row>
    <row r="411" spans="1:9" ht="48.75" customHeight="1" x14ac:dyDescent="0.3">
      <c r="A411" s="71"/>
      <c r="B411" s="71"/>
      <c r="C411" s="90"/>
      <c r="D411" s="71"/>
      <c r="E411" s="71"/>
      <c r="G411" s="72"/>
      <c r="H411" s="73"/>
      <c r="I411" s="74"/>
    </row>
    <row r="412" spans="1:9" ht="48.75" customHeight="1" x14ac:dyDescent="0.3">
      <c r="A412" s="71"/>
      <c r="B412" s="71"/>
      <c r="C412" s="90"/>
      <c r="D412" s="71"/>
      <c r="E412" s="71"/>
      <c r="G412" s="72"/>
      <c r="H412" s="73"/>
      <c r="I412" s="74"/>
    </row>
    <row r="413" spans="1:9" ht="48.75" customHeight="1" x14ac:dyDescent="0.3">
      <c r="A413" s="71"/>
      <c r="B413" s="71"/>
      <c r="C413" s="90"/>
      <c r="D413" s="71"/>
      <c r="E413" s="71"/>
      <c r="G413" s="72"/>
      <c r="H413" s="73"/>
      <c r="I413" s="74"/>
    </row>
    <row r="414" spans="1:9" ht="48.75" customHeight="1" x14ac:dyDescent="0.3">
      <c r="A414" s="71"/>
      <c r="B414" s="71"/>
      <c r="C414" s="90"/>
      <c r="D414" s="71"/>
      <c r="E414" s="71"/>
      <c r="G414" s="72"/>
      <c r="H414" s="73"/>
      <c r="I414" s="74"/>
    </row>
    <row r="415" spans="1:9" ht="48.75" customHeight="1" x14ac:dyDescent="0.3">
      <c r="A415" s="71"/>
      <c r="B415" s="71"/>
      <c r="C415" s="90"/>
      <c r="D415" s="71"/>
      <c r="E415" s="71"/>
      <c r="G415" s="72"/>
      <c r="H415" s="73"/>
      <c r="I415" s="74"/>
    </row>
    <row r="416" spans="1:9" ht="48.75" customHeight="1" x14ac:dyDescent="0.3">
      <c r="A416" s="71"/>
      <c r="B416" s="71"/>
      <c r="C416" s="90"/>
      <c r="D416" s="71"/>
      <c r="E416" s="71"/>
      <c r="G416" s="72"/>
      <c r="H416" s="73"/>
      <c r="I416" s="74"/>
    </row>
    <row r="417" spans="1:9" ht="48.75" customHeight="1" x14ac:dyDescent="0.3">
      <c r="A417" s="71"/>
      <c r="B417" s="71"/>
      <c r="C417" s="90"/>
      <c r="D417" s="71"/>
      <c r="E417" s="71"/>
      <c r="G417" s="72"/>
      <c r="H417" s="73"/>
      <c r="I417" s="74"/>
    </row>
    <row r="418" spans="1:9" ht="48.75" customHeight="1" x14ac:dyDescent="0.3">
      <c r="A418" s="71"/>
      <c r="B418" s="71"/>
      <c r="C418" s="90"/>
      <c r="D418" s="71"/>
      <c r="E418" s="71"/>
      <c r="G418" s="72"/>
      <c r="H418" s="73"/>
      <c r="I418" s="74"/>
    </row>
    <row r="419" spans="1:9" ht="48.75" customHeight="1" x14ac:dyDescent="0.3">
      <c r="A419" s="71"/>
      <c r="B419" s="71"/>
      <c r="C419" s="90"/>
      <c r="D419" s="71"/>
      <c r="E419" s="71"/>
      <c r="G419" s="72"/>
      <c r="H419" s="73"/>
      <c r="I419" s="74"/>
    </row>
    <row r="420" spans="1:9" ht="48.75" customHeight="1" x14ac:dyDescent="0.3">
      <c r="A420" s="71"/>
      <c r="B420" s="71"/>
      <c r="C420" s="90"/>
      <c r="D420" s="71"/>
      <c r="E420" s="71"/>
      <c r="G420" s="72"/>
      <c r="H420" s="73"/>
      <c r="I420" s="74"/>
    </row>
    <row r="421" spans="1:9" ht="48.75" customHeight="1" x14ac:dyDescent="0.3">
      <c r="A421" s="71"/>
      <c r="B421" s="71"/>
      <c r="C421" s="90"/>
      <c r="D421" s="71"/>
      <c r="E421" s="71"/>
      <c r="G421" s="72"/>
      <c r="H421" s="73"/>
      <c r="I421" s="74"/>
    </row>
    <row r="422" spans="1:9" ht="48.75" customHeight="1" x14ac:dyDescent="0.3">
      <c r="A422" s="71"/>
      <c r="B422" s="71"/>
      <c r="C422" s="90"/>
      <c r="D422" s="71"/>
      <c r="E422" s="71"/>
      <c r="G422" s="72"/>
      <c r="H422" s="73"/>
      <c r="I422" s="74"/>
    </row>
    <row r="423" spans="1:9" ht="48.75" customHeight="1" x14ac:dyDescent="0.3">
      <c r="A423" s="71"/>
      <c r="B423" s="71"/>
      <c r="C423" s="90"/>
      <c r="D423" s="71"/>
      <c r="E423" s="71"/>
      <c r="G423" s="72"/>
      <c r="H423" s="73"/>
      <c r="I423" s="74"/>
    </row>
    <row r="424" spans="1:9" ht="48.75" customHeight="1" x14ac:dyDescent="0.3">
      <c r="A424" s="71"/>
      <c r="B424" s="71"/>
      <c r="C424" s="90"/>
      <c r="D424" s="71"/>
      <c r="E424" s="71"/>
      <c r="G424" s="72"/>
      <c r="H424" s="73"/>
      <c r="I424" s="74"/>
    </row>
    <row r="425" spans="1:9" ht="48.75" customHeight="1" x14ac:dyDescent="0.3">
      <c r="A425" s="71"/>
      <c r="B425" s="71"/>
      <c r="C425" s="90"/>
      <c r="D425" s="71"/>
      <c r="E425" s="71"/>
      <c r="G425" s="72"/>
      <c r="H425" s="73"/>
      <c r="I425" s="74"/>
    </row>
    <row r="426" spans="1:9" ht="48.75" customHeight="1" x14ac:dyDescent="0.3">
      <c r="A426" s="71"/>
      <c r="B426" s="71"/>
      <c r="C426" s="90"/>
      <c r="D426" s="71"/>
      <c r="E426" s="71"/>
      <c r="G426" s="72"/>
      <c r="H426" s="73"/>
      <c r="I426" s="74"/>
    </row>
    <row r="427" spans="1:9" ht="48.75" customHeight="1" x14ac:dyDescent="0.3">
      <c r="A427" s="71"/>
      <c r="B427" s="71"/>
      <c r="C427" s="90"/>
      <c r="D427" s="71"/>
      <c r="E427" s="71"/>
      <c r="G427" s="72"/>
      <c r="H427" s="73"/>
      <c r="I427" s="74"/>
    </row>
    <row r="428" spans="1:9" ht="48.75" customHeight="1" x14ac:dyDescent="0.3">
      <c r="A428" s="71"/>
      <c r="B428" s="71"/>
      <c r="C428" s="90"/>
      <c r="D428" s="71"/>
      <c r="E428" s="71"/>
      <c r="G428" s="72"/>
      <c r="H428" s="73"/>
      <c r="I428" s="74"/>
    </row>
    <row r="429" spans="1:9" ht="48.75" customHeight="1" x14ac:dyDescent="0.3">
      <c r="A429" s="71"/>
      <c r="B429" s="71"/>
      <c r="C429" s="90"/>
      <c r="D429" s="71"/>
      <c r="E429" s="71"/>
      <c r="G429" s="72"/>
      <c r="H429" s="73"/>
      <c r="I429" s="74"/>
    </row>
    <row r="430" spans="1:9" ht="48.75" customHeight="1" x14ac:dyDescent="0.3">
      <c r="A430" s="71"/>
      <c r="B430" s="71"/>
      <c r="C430" s="90"/>
      <c r="D430" s="71"/>
      <c r="E430" s="71"/>
      <c r="G430" s="72"/>
      <c r="H430" s="73"/>
      <c r="I430" s="74"/>
    </row>
    <row r="431" spans="1:9" ht="48.75" customHeight="1" x14ac:dyDescent="0.3">
      <c r="A431" s="71"/>
      <c r="B431" s="71"/>
      <c r="C431" s="90"/>
      <c r="D431" s="71"/>
      <c r="E431" s="71"/>
      <c r="G431" s="72"/>
      <c r="H431" s="73"/>
      <c r="I431" s="74"/>
    </row>
    <row r="432" spans="1:9" ht="48.75" customHeight="1" x14ac:dyDescent="0.3">
      <c r="A432" s="71"/>
      <c r="B432" s="71"/>
      <c r="C432" s="90"/>
      <c r="D432" s="71"/>
      <c r="E432" s="71"/>
      <c r="G432" s="72"/>
      <c r="H432" s="73"/>
      <c r="I432" s="74"/>
    </row>
    <row r="433" spans="1:9" ht="48.75" customHeight="1" x14ac:dyDescent="0.3">
      <c r="A433" s="71"/>
      <c r="B433" s="71"/>
      <c r="C433" s="90"/>
      <c r="D433" s="71"/>
      <c r="E433" s="71"/>
      <c r="G433" s="72"/>
      <c r="H433" s="73"/>
      <c r="I433" s="74"/>
    </row>
    <row r="434" spans="1:9" ht="48.75" customHeight="1" x14ac:dyDescent="0.3">
      <c r="A434" s="71"/>
      <c r="B434" s="71"/>
      <c r="C434" s="90"/>
      <c r="D434" s="71"/>
      <c r="E434" s="71"/>
      <c r="G434" s="72"/>
      <c r="H434" s="73"/>
      <c r="I434" s="74"/>
    </row>
    <row r="435" spans="1:9" ht="48.75" customHeight="1" x14ac:dyDescent="0.3">
      <c r="A435" s="71"/>
      <c r="B435" s="71"/>
      <c r="C435" s="90"/>
      <c r="D435" s="71"/>
      <c r="E435" s="71"/>
      <c r="G435" s="72"/>
      <c r="H435" s="73"/>
      <c r="I435" s="74"/>
    </row>
    <row r="436" spans="1:9" ht="48.75" customHeight="1" x14ac:dyDescent="0.3">
      <c r="A436" s="71"/>
      <c r="B436" s="71"/>
      <c r="C436" s="90"/>
      <c r="D436" s="71"/>
      <c r="E436" s="71"/>
      <c r="G436" s="72"/>
      <c r="H436" s="73"/>
      <c r="I436" s="74"/>
    </row>
    <row r="437" spans="1:9" ht="48.75" customHeight="1" x14ac:dyDescent="0.3">
      <c r="A437" s="71"/>
      <c r="B437" s="71"/>
      <c r="C437" s="90"/>
      <c r="D437" s="71"/>
      <c r="E437" s="71"/>
      <c r="G437" s="72"/>
      <c r="H437" s="73"/>
      <c r="I437" s="74"/>
    </row>
    <row r="438" spans="1:9" ht="48.75" customHeight="1" x14ac:dyDescent="0.3">
      <c r="A438" s="71"/>
      <c r="B438" s="71"/>
      <c r="C438" s="90"/>
      <c r="D438" s="71"/>
      <c r="E438" s="71"/>
      <c r="G438" s="72"/>
      <c r="H438" s="73"/>
      <c r="I438" s="74"/>
    </row>
    <row r="439" spans="1:9" ht="48.75" customHeight="1" x14ac:dyDescent="0.3">
      <c r="A439" s="71"/>
      <c r="B439" s="71"/>
      <c r="C439" s="90"/>
      <c r="D439" s="71"/>
      <c r="E439" s="71"/>
      <c r="G439" s="72"/>
      <c r="H439" s="73"/>
      <c r="I439" s="74"/>
    </row>
    <row r="440" spans="1:9" ht="48.75" customHeight="1" x14ac:dyDescent="0.3">
      <c r="A440" s="71"/>
      <c r="B440" s="71"/>
      <c r="C440" s="90"/>
      <c r="D440" s="71"/>
      <c r="E440" s="71"/>
      <c r="G440" s="72"/>
      <c r="H440" s="73"/>
      <c r="I440" s="74"/>
    </row>
    <row r="441" spans="1:9" ht="48.75" customHeight="1" x14ac:dyDescent="0.3">
      <c r="A441" s="71"/>
      <c r="B441" s="71"/>
      <c r="C441" s="90"/>
      <c r="D441" s="71"/>
      <c r="E441" s="71"/>
      <c r="G441" s="72"/>
      <c r="H441" s="73"/>
      <c r="I441" s="74"/>
    </row>
    <row r="442" spans="1:9" ht="48.75" customHeight="1" x14ac:dyDescent="0.3">
      <c r="A442" s="71"/>
      <c r="B442" s="71"/>
      <c r="C442" s="90"/>
      <c r="D442" s="71"/>
      <c r="E442" s="71"/>
      <c r="G442" s="72"/>
      <c r="H442" s="73"/>
      <c r="I442" s="74"/>
    </row>
    <row r="443" spans="1:9" ht="48.75" customHeight="1" x14ac:dyDescent="0.3">
      <c r="A443" s="71"/>
      <c r="B443" s="71"/>
      <c r="C443" s="90"/>
      <c r="D443" s="71"/>
      <c r="E443" s="71"/>
      <c r="G443" s="72"/>
      <c r="H443" s="73"/>
      <c r="I443" s="74"/>
    </row>
    <row r="444" spans="1:9" ht="48.75" customHeight="1" x14ac:dyDescent="0.3">
      <c r="A444" s="71"/>
      <c r="B444" s="71"/>
      <c r="C444" s="90"/>
      <c r="D444" s="71"/>
      <c r="E444" s="71"/>
      <c r="G444" s="72"/>
      <c r="H444" s="73"/>
      <c r="I444" s="74"/>
    </row>
    <row r="445" spans="1:9" ht="48.75" customHeight="1" x14ac:dyDescent="0.3">
      <c r="A445" s="71"/>
      <c r="B445" s="71"/>
      <c r="C445" s="90"/>
      <c r="D445" s="71"/>
      <c r="E445" s="71"/>
      <c r="G445" s="72"/>
      <c r="H445" s="73"/>
      <c r="I445" s="74"/>
    </row>
    <row r="446" spans="1:9" ht="48.75" customHeight="1" x14ac:dyDescent="0.3">
      <c r="A446" s="71"/>
      <c r="B446" s="71"/>
      <c r="C446" s="90"/>
      <c r="D446" s="71"/>
      <c r="E446" s="71"/>
      <c r="G446" s="72"/>
      <c r="H446" s="73"/>
      <c r="I446" s="74"/>
    </row>
    <row r="447" spans="1:9" ht="48.75" customHeight="1" x14ac:dyDescent="0.3">
      <c r="A447" s="71"/>
      <c r="B447" s="71"/>
      <c r="C447" s="90"/>
      <c r="D447" s="71"/>
      <c r="E447" s="71"/>
      <c r="G447" s="72"/>
      <c r="H447" s="73"/>
      <c r="I447" s="74"/>
    </row>
    <row r="448" spans="1:9" ht="48.75" customHeight="1" x14ac:dyDescent="0.3">
      <c r="A448" s="71"/>
      <c r="B448" s="71"/>
      <c r="C448" s="90"/>
      <c r="D448" s="71"/>
      <c r="E448" s="71"/>
      <c r="G448" s="72"/>
      <c r="H448" s="73"/>
      <c r="I448" s="74"/>
    </row>
    <row r="449" spans="1:9" ht="48.75" customHeight="1" x14ac:dyDescent="0.3">
      <c r="A449" s="71"/>
      <c r="B449" s="71"/>
      <c r="C449" s="90"/>
      <c r="D449" s="71"/>
      <c r="E449" s="71"/>
      <c r="G449" s="72"/>
      <c r="H449" s="73"/>
      <c r="I449" s="74"/>
    </row>
    <row r="450" spans="1:9" ht="48.75" customHeight="1" x14ac:dyDescent="0.3">
      <c r="A450" s="71"/>
      <c r="B450" s="71"/>
      <c r="C450" s="90"/>
      <c r="D450" s="71"/>
      <c r="E450" s="71"/>
      <c r="G450" s="72"/>
      <c r="H450" s="73"/>
      <c r="I450" s="74"/>
    </row>
    <row r="451" spans="1:9" ht="48.75" customHeight="1" x14ac:dyDescent="0.3">
      <c r="A451" s="71"/>
      <c r="B451" s="71"/>
      <c r="C451" s="90"/>
      <c r="D451" s="71"/>
      <c r="E451" s="71"/>
      <c r="G451" s="72"/>
      <c r="H451" s="73"/>
      <c r="I451" s="74"/>
    </row>
    <row r="452" spans="1:9" ht="48.75" customHeight="1" x14ac:dyDescent="0.3">
      <c r="A452" s="71"/>
      <c r="B452" s="71"/>
      <c r="C452" s="90"/>
      <c r="D452" s="71"/>
      <c r="E452" s="71"/>
      <c r="G452" s="72"/>
      <c r="H452" s="73"/>
      <c r="I452" s="74"/>
    </row>
    <row r="453" spans="1:9" ht="48.75" customHeight="1" x14ac:dyDescent="0.3">
      <c r="A453" s="71"/>
      <c r="B453" s="71"/>
      <c r="C453" s="90"/>
      <c r="D453" s="71"/>
      <c r="E453" s="71"/>
      <c r="G453" s="72"/>
      <c r="H453" s="73"/>
      <c r="I453" s="74"/>
    </row>
    <row r="454" spans="1:9" ht="48.75" customHeight="1" x14ac:dyDescent="0.3">
      <c r="A454" s="71"/>
      <c r="B454" s="71"/>
      <c r="C454" s="90"/>
      <c r="D454" s="71"/>
      <c r="E454" s="71"/>
      <c r="G454" s="72"/>
      <c r="H454" s="73"/>
      <c r="I454" s="74"/>
    </row>
    <row r="455" spans="1:9" ht="48.75" customHeight="1" x14ac:dyDescent="0.3">
      <c r="A455" s="71"/>
      <c r="B455" s="71"/>
      <c r="C455" s="90"/>
      <c r="D455" s="71"/>
      <c r="E455" s="71"/>
      <c r="G455" s="72"/>
      <c r="H455" s="73"/>
      <c r="I455" s="74"/>
    </row>
    <row r="456" spans="1:9" ht="48.75" customHeight="1" x14ac:dyDescent="0.3">
      <c r="A456" s="71"/>
      <c r="B456" s="71"/>
      <c r="C456" s="90"/>
      <c r="D456" s="71"/>
      <c r="E456" s="71"/>
      <c r="G456" s="72"/>
      <c r="H456" s="73"/>
      <c r="I456" s="74"/>
    </row>
    <row r="457" spans="1:9" ht="48.75" customHeight="1" x14ac:dyDescent="0.3">
      <c r="A457" s="71"/>
      <c r="B457" s="71"/>
      <c r="C457" s="90"/>
      <c r="D457" s="71"/>
      <c r="E457" s="71"/>
      <c r="G457" s="72"/>
      <c r="H457" s="73"/>
      <c r="I457" s="74"/>
    </row>
    <row r="458" spans="1:9" ht="48.75" customHeight="1" x14ac:dyDescent="0.3">
      <c r="A458" s="71"/>
      <c r="B458" s="71"/>
      <c r="C458" s="90"/>
      <c r="D458" s="71"/>
      <c r="E458" s="71"/>
      <c r="G458" s="72"/>
      <c r="H458" s="73"/>
      <c r="I458" s="74"/>
    </row>
    <row r="459" spans="1:9" ht="48.75" customHeight="1" x14ac:dyDescent="0.3">
      <c r="A459" s="71"/>
      <c r="B459" s="71"/>
      <c r="C459" s="90"/>
      <c r="D459" s="71"/>
      <c r="E459" s="71"/>
      <c r="G459" s="72"/>
      <c r="H459" s="73"/>
      <c r="I459" s="74"/>
    </row>
    <row r="460" spans="1:9" ht="48.75" customHeight="1" x14ac:dyDescent="0.3">
      <c r="A460" s="71"/>
      <c r="B460" s="71"/>
      <c r="C460" s="90"/>
      <c r="D460" s="71"/>
      <c r="E460" s="71"/>
      <c r="G460" s="72"/>
      <c r="H460" s="73"/>
      <c r="I460" s="74"/>
    </row>
    <row r="461" spans="1:9" ht="48.75" customHeight="1" x14ac:dyDescent="0.3">
      <c r="A461" s="71"/>
      <c r="B461" s="71"/>
      <c r="C461" s="90"/>
      <c r="D461" s="71"/>
      <c r="E461" s="71"/>
      <c r="G461" s="72"/>
      <c r="H461" s="73"/>
      <c r="I461" s="74"/>
    </row>
    <row r="462" spans="1:9" ht="48.75" customHeight="1" x14ac:dyDescent="0.3">
      <c r="A462" s="71"/>
      <c r="B462" s="71"/>
      <c r="C462" s="90"/>
      <c r="D462" s="71"/>
      <c r="E462" s="71"/>
      <c r="G462" s="72"/>
      <c r="H462" s="73"/>
      <c r="I462" s="74"/>
    </row>
    <row r="463" spans="1:9" ht="48.75" customHeight="1" x14ac:dyDescent="0.3">
      <c r="A463" s="71"/>
      <c r="B463" s="71"/>
      <c r="C463" s="90"/>
      <c r="D463" s="71"/>
      <c r="E463" s="71"/>
      <c r="G463" s="72"/>
      <c r="H463" s="73"/>
      <c r="I463" s="74"/>
    </row>
    <row r="464" spans="1:9" ht="48.75" customHeight="1" x14ac:dyDescent="0.3">
      <c r="A464" s="71"/>
      <c r="B464" s="71"/>
      <c r="C464" s="90"/>
      <c r="D464" s="71"/>
      <c r="E464" s="71"/>
      <c r="G464" s="72"/>
      <c r="H464" s="73"/>
      <c r="I464" s="74"/>
    </row>
    <row r="465" spans="1:9" ht="48.75" customHeight="1" x14ac:dyDescent="0.3">
      <c r="A465" s="71"/>
      <c r="B465" s="71"/>
      <c r="C465" s="90"/>
      <c r="D465" s="71"/>
      <c r="E465" s="71"/>
      <c r="G465" s="72"/>
      <c r="H465" s="73"/>
      <c r="I465" s="74"/>
    </row>
    <row r="466" spans="1:9" ht="48.75" customHeight="1" x14ac:dyDescent="0.3">
      <c r="A466" s="71"/>
      <c r="B466" s="71"/>
      <c r="C466" s="90"/>
      <c r="D466" s="71"/>
      <c r="E466" s="71"/>
      <c r="G466" s="72"/>
      <c r="H466" s="73"/>
      <c r="I466" s="74"/>
    </row>
    <row r="467" spans="1:9" ht="48.75" customHeight="1" x14ac:dyDescent="0.3">
      <c r="A467" s="71"/>
      <c r="B467" s="71"/>
      <c r="C467" s="90"/>
      <c r="D467" s="71"/>
      <c r="E467" s="71"/>
      <c r="G467" s="72"/>
      <c r="H467" s="73"/>
      <c r="I467" s="74"/>
    </row>
    <row r="468" spans="1:9" ht="48.75" customHeight="1" x14ac:dyDescent="0.3">
      <c r="A468" s="71"/>
      <c r="B468" s="71"/>
      <c r="C468" s="90"/>
      <c r="D468" s="71"/>
      <c r="E468" s="71"/>
      <c r="G468" s="72"/>
      <c r="H468" s="73"/>
      <c r="I468" s="74"/>
    </row>
    <row r="469" spans="1:9" ht="48.75" customHeight="1" x14ac:dyDescent="0.3">
      <c r="A469" s="71"/>
      <c r="B469" s="71"/>
      <c r="C469" s="90"/>
      <c r="D469" s="71"/>
      <c r="E469" s="71"/>
      <c r="G469" s="72"/>
      <c r="H469" s="73"/>
      <c r="I469" s="74"/>
    </row>
    <row r="470" spans="1:9" ht="48.75" customHeight="1" x14ac:dyDescent="0.3">
      <c r="A470" s="71"/>
      <c r="B470" s="71"/>
      <c r="C470" s="90"/>
      <c r="D470" s="71"/>
      <c r="E470" s="71"/>
      <c r="G470" s="72"/>
      <c r="H470" s="73"/>
      <c r="I470" s="74"/>
    </row>
    <row r="471" spans="1:9" ht="48.75" customHeight="1" x14ac:dyDescent="0.3">
      <c r="A471" s="71"/>
      <c r="B471" s="71"/>
      <c r="C471" s="90"/>
      <c r="D471" s="71"/>
      <c r="E471" s="71"/>
      <c r="G471" s="72"/>
      <c r="H471" s="73"/>
      <c r="I471" s="74"/>
    </row>
    <row r="472" spans="1:9" ht="48.75" customHeight="1" x14ac:dyDescent="0.3">
      <c r="A472" s="71"/>
      <c r="B472" s="71"/>
      <c r="C472" s="90"/>
      <c r="D472" s="71"/>
      <c r="E472" s="71"/>
      <c r="G472" s="72"/>
      <c r="H472" s="73"/>
      <c r="I472" s="74"/>
    </row>
    <row r="473" spans="1:9" ht="48.75" customHeight="1" x14ac:dyDescent="0.3">
      <c r="A473" s="71"/>
      <c r="B473" s="71"/>
      <c r="C473" s="90"/>
      <c r="D473" s="71"/>
      <c r="E473" s="71"/>
      <c r="G473" s="72"/>
      <c r="H473" s="73"/>
      <c r="I473" s="74"/>
    </row>
    <row r="474" spans="1:9" ht="48.75" customHeight="1" x14ac:dyDescent="0.3">
      <c r="A474" s="71"/>
      <c r="B474" s="71"/>
      <c r="C474" s="90"/>
      <c r="D474" s="71"/>
      <c r="E474" s="71"/>
      <c r="G474" s="72"/>
      <c r="H474" s="73"/>
      <c r="I474" s="74"/>
    </row>
    <row r="475" spans="1:9" ht="48.75" customHeight="1" x14ac:dyDescent="0.3">
      <c r="A475" s="71"/>
      <c r="B475" s="71"/>
      <c r="C475" s="90"/>
      <c r="D475" s="71"/>
      <c r="E475" s="71"/>
      <c r="G475" s="72"/>
      <c r="H475" s="73"/>
      <c r="I475" s="74"/>
    </row>
    <row r="476" spans="1:9" ht="48.75" customHeight="1" x14ac:dyDescent="0.3">
      <c r="A476" s="71"/>
      <c r="B476" s="71"/>
      <c r="C476" s="90"/>
      <c r="D476" s="71"/>
      <c r="E476" s="71"/>
      <c r="G476" s="72"/>
      <c r="H476" s="73"/>
      <c r="I476" s="74"/>
    </row>
    <row r="477" spans="1:9" ht="48.75" customHeight="1" x14ac:dyDescent="0.3">
      <c r="A477" s="71"/>
      <c r="B477" s="71"/>
      <c r="C477" s="90"/>
      <c r="D477" s="71"/>
      <c r="E477" s="71"/>
      <c r="G477" s="72"/>
      <c r="H477" s="73"/>
      <c r="I477" s="74"/>
    </row>
    <row r="478" spans="1:9" ht="48.75" customHeight="1" x14ac:dyDescent="0.3">
      <c r="A478" s="71"/>
      <c r="B478" s="71"/>
      <c r="C478" s="90"/>
      <c r="D478" s="71"/>
      <c r="E478" s="71"/>
      <c r="G478" s="72"/>
      <c r="H478" s="73"/>
      <c r="I478" s="74"/>
    </row>
    <row r="479" spans="1:9" ht="48.75" customHeight="1" x14ac:dyDescent="0.3">
      <c r="A479" s="71"/>
      <c r="B479" s="71"/>
      <c r="C479" s="90"/>
      <c r="D479" s="71"/>
      <c r="E479" s="71"/>
      <c r="G479" s="72"/>
      <c r="H479" s="73"/>
      <c r="I479" s="74"/>
    </row>
    <row r="480" spans="1:9" ht="48.75" customHeight="1" x14ac:dyDescent="0.3">
      <c r="A480" s="71"/>
      <c r="B480" s="71"/>
      <c r="C480" s="90"/>
      <c r="D480" s="71"/>
      <c r="E480" s="71"/>
      <c r="G480" s="72"/>
      <c r="H480" s="73"/>
      <c r="I480" s="74"/>
    </row>
    <row r="481" spans="1:9" ht="48.75" customHeight="1" x14ac:dyDescent="0.3">
      <c r="A481" s="71"/>
      <c r="B481" s="71"/>
      <c r="C481" s="90"/>
      <c r="D481" s="71"/>
      <c r="E481" s="71"/>
      <c r="G481" s="72"/>
      <c r="H481" s="73"/>
      <c r="I481" s="74"/>
    </row>
    <row r="482" spans="1:9" ht="48.75" customHeight="1" x14ac:dyDescent="0.3">
      <c r="A482" s="71"/>
      <c r="B482" s="71"/>
      <c r="C482" s="90"/>
      <c r="D482" s="71"/>
      <c r="E482" s="71"/>
      <c r="G482" s="72"/>
      <c r="H482" s="73"/>
      <c r="I482" s="74"/>
    </row>
    <row r="483" spans="1:9" ht="48.75" customHeight="1" x14ac:dyDescent="0.3">
      <c r="A483" s="71"/>
      <c r="B483" s="71"/>
      <c r="C483" s="90"/>
      <c r="D483" s="71"/>
      <c r="E483" s="71"/>
      <c r="G483" s="72"/>
      <c r="H483" s="73"/>
      <c r="I483" s="74"/>
    </row>
    <row r="484" spans="1:9" ht="48.75" customHeight="1" x14ac:dyDescent="0.3">
      <c r="A484" s="71"/>
      <c r="B484" s="71"/>
      <c r="C484" s="90"/>
      <c r="D484" s="71"/>
      <c r="E484" s="71"/>
      <c r="G484" s="72"/>
      <c r="H484" s="73"/>
      <c r="I484" s="74"/>
    </row>
    <row r="485" spans="1:9" ht="48.75" customHeight="1" x14ac:dyDescent="0.3">
      <c r="A485" s="71"/>
      <c r="B485" s="71"/>
      <c r="C485" s="90"/>
      <c r="D485" s="71"/>
      <c r="E485" s="71"/>
      <c r="G485" s="72"/>
      <c r="H485" s="73"/>
      <c r="I485" s="74"/>
    </row>
    <row r="486" spans="1:9" ht="48.75" customHeight="1" x14ac:dyDescent="0.3">
      <c r="A486" s="71"/>
      <c r="B486" s="71"/>
      <c r="C486" s="90"/>
      <c r="D486" s="71"/>
      <c r="E486" s="71"/>
      <c r="G486" s="72"/>
      <c r="H486" s="73"/>
      <c r="I486" s="74"/>
    </row>
    <row r="487" spans="1:9" ht="48.75" customHeight="1" x14ac:dyDescent="0.3">
      <c r="A487" s="71"/>
      <c r="B487" s="71"/>
      <c r="C487" s="90"/>
      <c r="D487" s="71"/>
      <c r="E487" s="71"/>
      <c r="G487" s="72"/>
      <c r="H487" s="73"/>
      <c r="I487" s="74"/>
    </row>
    <row r="488" spans="1:9" ht="48.75" customHeight="1" x14ac:dyDescent="0.3">
      <c r="A488" s="71"/>
      <c r="B488" s="71"/>
      <c r="C488" s="90"/>
      <c r="D488" s="71"/>
      <c r="E488" s="71"/>
      <c r="G488" s="72"/>
      <c r="H488" s="73"/>
      <c r="I488" s="74"/>
    </row>
    <row r="489" spans="1:9" ht="48.75" customHeight="1" x14ac:dyDescent="0.3">
      <c r="A489" s="71"/>
      <c r="B489" s="71"/>
      <c r="C489" s="90"/>
      <c r="D489" s="71"/>
      <c r="E489" s="71"/>
      <c r="G489" s="72"/>
      <c r="H489" s="73"/>
      <c r="I489" s="74"/>
    </row>
    <row r="490" spans="1:9" ht="48.75" customHeight="1" x14ac:dyDescent="0.3">
      <c r="A490" s="71"/>
      <c r="B490" s="71"/>
      <c r="C490" s="90"/>
      <c r="D490" s="71"/>
      <c r="E490" s="71"/>
      <c r="G490" s="72"/>
      <c r="H490" s="73"/>
      <c r="I490" s="74"/>
    </row>
    <row r="491" spans="1:9" ht="48.75" customHeight="1" x14ac:dyDescent="0.3">
      <c r="A491" s="71"/>
      <c r="B491" s="71"/>
      <c r="C491" s="90"/>
      <c r="D491" s="71"/>
      <c r="E491" s="71"/>
      <c r="G491" s="72"/>
      <c r="H491" s="73"/>
      <c r="I491" s="74"/>
    </row>
    <row r="492" spans="1:9" ht="48.75" customHeight="1" x14ac:dyDescent="0.3">
      <c r="A492" s="71"/>
      <c r="B492" s="71"/>
      <c r="C492" s="90"/>
      <c r="D492" s="71"/>
      <c r="E492" s="71"/>
      <c r="G492" s="72"/>
      <c r="H492" s="73"/>
      <c r="I492" s="74"/>
    </row>
    <row r="493" spans="1:9" ht="48.75" customHeight="1" x14ac:dyDescent="0.3">
      <c r="A493" s="71"/>
      <c r="B493" s="71"/>
      <c r="C493" s="90"/>
      <c r="D493" s="71"/>
      <c r="E493" s="71"/>
      <c r="G493" s="72"/>
      <c r="H493" s="73"/>
      <c r="I493" s="74"/>
    </row>
    <row r="494" spans="1:9" ht="48.75" customHeight="1" x14ac:dyDescent="0.3">
      <c r="A494" s="71"/>
      <c r="B494" s="71"/>
      <c r="C494" s="90"/>
      <c r="D494" s="71"/>
      <c r="E494" s="71"/>
      <c r="G494" s="72"/>
      <c r="H494" s="73"/>
      <c r="I494" s="74"/>
    </row>
    <row r="495" spans="1:9" ht="48.75" customHeight="1" x14ac:dyDescent="0.3">
      <c r="A495" s="71"/>
      <c r="B495" s="71"/>
      <c r="C495" s="90"/>
      <c r="D495" s="71"/>
      <c r="E495" s="71"/>
      <c r="G495" s="72"/>
      <c r="H495" s="73"/>
      <c r="I495" s="74"/>
    </row>
    <row r="496" spans="1:9" ht="48.75" customHeight="1" x14ac:dyDescent="0.3">
      <c r="A496" s="71"/>
      <c r="B496" s="71"/>
      <c r="C496" s="90"/>
      <c r="D496" s="71"/>
      <c r="E496" s="71"/>
      <c r="G496" s="72"/>
      <c r="H496" s="73"/>
      <c r="I496" s="74"/>
    </row>
    <row r="497" spans="1:9" ht="48.75" customHeight="1" x14ac:dyDescent="0.3">
      <c r="A497" s="71"/>
      <c r="B497" s="71"/>
      <c r="C497" s="90"/>
      <c r="D497" s="71"/>
      <c r="E497" s="71"/>
      <c r="G497" s="72"/>
      <c r="H497" s="73"/>
      <c r="I497" s="74"/>
    </row>
    <row r="498" spans="1:9" ht="48.75" customHeight="1" x14ac:dyDescent="0.3">
      <c r="A498" s="71"/>
      <c r="B498" s="71"/>
      <c r="C498" s="90"/>
      <c r="D498" s="71"/>
      <c r="E498" s="71"/>
      <c r="G498" s="72"/>
      <c r="H498" s="73"/>
      <c r="I498" s="74"/>
    </row>
    <row r="499" spans="1:9" ht="48.75" customHeight="1" x14ac:dyDescent="0.3">
      <c r="A499" s="71"/>
      <c r="B499" s="71"/>
      <c r="C499" s="90"/>
      <c r="D499" s="71"/>
      <c r="E499" s="71"/>
      <c r="G499" s="72"/>
      <c r="H499" s="73"/>
      <c r="I499" s="74"/>
    </row>
    <row r="500" spans="1:9" ht="48.75" customHeight="1" x14ac:dyDescent="0.3">
      <c r="A500" s="71"/>
      <c r="B500" s="71"/>
      <c r="C500" s="90"/>
      <c r="D500" s="71"/>
      <c r="E500" s="71"/>
      <c r="G500" s="72"/>
      <c r="H500" s="73"/>
      <c r="I500" s="74"/>
    </row>
    <row r="501" spans="1:9" ht="48.75" customHeight="1" x14ac:dyDescent="0.3">
      <c r="A501" s="71"/>
      <c r="B501" s="71"/>
      <c r="C501" s="90"/>
      <c r="D501" s="71"/>
      <c r="E501" s="71"/>
      <c r="G501" s="72"/>
      <c r="H501" s="73"/>
      <c r="I501" s="74"/>
    </row>
    <row r="502" spans="1:9" ht="48.75" customHeight="1" x14ac:dyDescent="0.3">
      <c r="A502" s="71"/>
      <c r="B502" s="71"/>
      <c r="C502" s="90"/>
      <c r="D502" s="71"/>
      <c r="E502" s="71"/>
      <c r="G502" s="72"/>
      <c r="H502" s="73"/>
      <c r="I502" s="74"/>
    </row>
    <row r="503" spans="1:9" ht="48.75" customHeight="1" x14ac:dyDescent="0.3">
      <c r="A503" s="71"/>
      <c r="B503" s="71"/>
      <c r="C503" s="90"/>
      <c r="D503" s="71"/>
      <c r="E503" s="71"/>
      <c r="G503" s="72"/>
      <c r="H503" s="73"/>
      <c r="I503" s="74"/>
    </row>
    <row r="504" spans="1:9" ht="48.75" customHeight="1" x14ac:dyDescent="0.3">
      <c r="A504" s="71"/>
      <c r="B504" s="71"/>
      <c r="C504" s="90"/>
      <c r="D504" s="71"/>
      <c r="E504" s="71"/>
      <c r="G504" s="72"/>
      <c r="H504" s="73"/>
      <c r="I504" s="74"/>
    </row>
    <row r="505" spans="1:9" ht="48.75" customHeight="1" x14ac:dyDescent="0.3">
      <c r="A505" s="71"/>
      <c r="B505" s="71"/>
      <c r="C505" s="90"/>
      <c r="D505" s="71"/>
      <c r="E505" s="71"/>
      <c r="G505" s="72"/>
      <c r="H505" s="73"/>
      <c r="I505" s="74"/>
    </row>
    <row r="506" spans="1:9" ht="48.75" customHeight="1" x14ac:dyDescent="0.3">
      <c r="A506" s="71"/>
      <c r="B506" s="71"/>
      <c r="C506" s="90"/>
      <c r="D506" s="71"/>
      <c r="E506" s="71"/>
      <c r="G506" s="72"/>
      <c r="H506" s="73"/>
      <c r="I506" s="74"/>
    </row>
    <row r="507" spans="1:9" ht="48.75" customHeight="1" x14ac:dyDescent="0.3">
      <c r="A507" s="71"/>
      <c r="B507" s="71"/>
      <c r="C507" s="90"/>
      <c r="D507" s="71"/>
      <c r="E507" s="71"/>
      <c r="G507" s="72"/>
      <c r="H507" s="73"/>
      <c r="I507" s="74"/>
    </row>
    <row r="508" spans="1:9" ht="48.75" customHeight="1" x14ac:dyDescent="0.3">
      <c r="A508" s="71"/>
      <c r="B508" s="71"/>
      <c r="C508" s="90"/>
      <c r="D508" s="71"/>
      <c r="E508" s="71"/>
      <c r="G508" s="72"/>
      <c r="H508" s="73"/>
      <c r="I508" s="74"/>
    </row>
    <row r="509" spans="1:9" ht="48.75" customHeight="1" x14ac:dyDescent="0.3">
      <c r="A509" s="71"/>
      <c r="B509" s="71"/>
      <c r="C509" s="90"/>
      <c r="D509" s="71"/>
      <c r="E509" s="71"/>
      <c r="G509" s="72"/>
      <c r="H509" s="73"/>
      <c r="I509" s="74"/>
    </row>
    <row r="510" spans="1:9" ht="48.75" customHeight="1" x14ac:dyDescent="0.3">
      <c r="A510" s="71"/>
      <c r="B510" s="71"/>
      <c r="C510" s="90"/>
      <c r="D510" s="71"/>
      <c r="E510" s="71"/>
      <c r="G510" s="72"/>
      <c r="H510" s="73"/>
      <c r="I510" s="74"/>
    </row>
    <row r="511" spans="1:9" ht="48.75" customHeight="1" x14ac:dyDescent="0.3">
      <c r="A511" s="71"/>
      <c r="B511" s="71"/>
      <c r="C511" s="90"/>
      <c r="D511" s="71"/>
      <c r="E511" s="71"/>
      <c r="G511" s="72"/>
      <c r="H511" s="73"/>
      <c r="I511" s="74"/>
    </row>
    <row r="512" spans="1:9" ht="48.75" customHeight="1" x14ac:dyDescent="0.3">
      <c r="A512" s="71"/>
      <c r="B512" s="71"/>
      <c r="C512" s="90"/>
      <c r="D512" s="71"/>
      <c r="E512" s="71"/>
      <c r="G512" s="72"/>
      <c r="H512" s="73"/>
      <c r="I512" s="74"/>
    </row>
    <row r="513" spans="1:9" ht="48.75" customHeight="1" x14ac:dyDescent="0.3">
      <c r="A513" s="71"/>
      <c r="B513" s="71"/>
      <c r="C513" s="90"/>
      <c r="D513" s="71"/>
      <c r="E513" s="71"/>
      <c r="G513" s="72"/>
      <c r="H513" s="73"/>
      <c r="I513" s="74"/>
    </row>
    <row r="514" spans="1:9" ht="48.75" customHeight="1" x14ac:dyDescent="0.3">
      <c r="A514" s="71"/>
      <c r="B514" s="71"/>
      <c r="C514" s="90"/>
      <c r="D514" s="71"/>
      <c r="E514" s="71"/>
      <c r="G514" s="72"/>
      <c r="H514" s="73"/>
      <c r="I514" s="74"/>
    </row>
    <row r="515" spans="1:9" ht="48.75" customHeight="1" x14ac:dyDescent="0.3">
      <c r="A515" s="71"/>
      <c r="B515" s="71"/>
      <c r="C515" s="90"/>
      <c r="D515" s="71"/>
      <c r="E515" s="71"/>
      <c r="G515" s="72"/>
      <c r="H515" s="73"/>
      <c r="I515" s="74"/>
    </row>
    <row r="516" spans="1:9" ht="48.75" customHeight="1" x14ac:dyDescent="0.3">
      <c r="A516" s="71"/>
      <c r="B516" s="71"/>
      <c r="C516" s="90"/>
      <c r="D516" s="71"/>
      <c r="E516" s="71"/>
      <c r="G516" s="72"/>
      <c r="H516" s="73"/>
      <c r="I516" s="74"/>
    </row>
    <row r="517" spans="1:9" ht="48.75" customHeight="1" x14ac:dyDescent="0.3">
      <c r="A517" s="71"/>
      <c r="B517" s="71"/>
      <c r="C517" s="90"/>
      <c r="D517" s="71"/>
      <c r="E517" s="71"/>
      <c r="G517" s="72"/>
      <c r="H517" s="73"/>
      <c r="I517" s="74"/>
    </row>
    <row r="518" spans="1:9" ht="48.75" customHeight="1" x14ac:dyDescent="0.3">
      <c r="A518" s="71"/>
      <c r="B518" s="71"/>
      <c r="C518" s="90"/>
      <c r="D518" s="71"/>
      <c r="E518" s="71"/>
      <c r="G518" s="72"/>
      <c r="H518" s="73"/>
      <c r="I518" s="74"/>
    </row>
    <row r="519" spans="1:9" ht="48.75" customHeight="1" x14ac:dyDescent="0.3">
      <c r="A519" s="71"/>
      <c r="B519" s="71"/>
      <c r="C519" s="90"/>
      <c r="D519" s="71"/>
      <c r="E519" s="71"/>
      <c r="G519" s="72"/>
      <c r="H519" s="73"/>
      <c r="I519" s="74"/>
    </row>
    <row r="520" spans="1:9" ht="48.75" customHeight="1" x14ac:dyDescent="0.3">
      <c r="A520" s="71"/>
      <c r="B520" s="71"/>
      <c r="C520" s="90"/>
      <c r="D520" s="71"/>
      <c r="E520" s="71"/>
      <c r="G520" s="72"/>
      <c r="H520" s="73"/>
      <c r="I520" s="74"/>
    </row>
    <row r="521" spans="1:9" ht="48.75" customHeight="1" x14ac:dyDescent="0.3">
      <c r="A521" s="71"/>
      <c r="B521" s="71"/>
      <c r="C521" s="90"/>
      <c r="D521" s="71"/>
      <c r="E521" s="71"/>
      <c r="G521" s="72"/>
      <c r="H521" s="73"/>
      <c r="I521" s="74"/>
    </row>
    <row r="522" spans="1:9" ht="48.75" customHeight="1" x14ac:dyDescent="0.3">
      <c r="A522" s="71"/>
      <c r="B522" s="71"/>
      <c r="C522" s="90"/>
      <c r="D522" s="71"/>
      <c r="E522" s="71"/>
      <c r="G522" s="72"/>
      <c r="H522" s="73"/>
      <c r="I522" s="74"/>
    </row>
    <row r="523" spans="1:9" ht="48.75" customHeight="1" x14ac:dyDescent="0.3">
      <c r="A523" s="71"/>
      <c r="B523" s="71"/>
      <c r="C523" s="90"/>
      <c r="D523" s="71"/>
      <c r="E523" s="71"/>
      <c r="G523" s="72"/>
      <c r="H523" s="73"/>
      <c r="I523" s="74"/>
    </row>
    <row r="524" spans="1:9" ht="48.75" customHeight="1" x14ac:dyDescent="0.3">
      <c r="A524" s="71"/>
      <c r="B524" s="71"/>
      <c r="C524" s="90"/>
      <c r="D524" s="71"/>
      <c r="E524" s="71"/>
      <c r="G524" s="72"/>
      <c r="H524" s="73"/>
      <c r="I524" s="74"/>
    </row>
    <row r="525" spans="1:9" ht="48.75" customHeight="1" x14ac:dyDescent="0.3">
      <c r="A525" s="71"/>
      <c r="B525" s="71"/>
      <c r="C525" s="90"/>
      <c r="D525" s="71"/>
      <c r="E525" s="71"/>
      <c r="G525" s="72"/>
      <c r="H525" s="73"/>
      <c r="I525" s="74"/>
    </row>
    <row r="526" spans="1:9" ht="48.75" customHeight="1" x14ac:dyDescent="0.3">
      <c r="A526" s="71"/>
      <c r="B526" s="71"/>
      <c r="C526" s="90"/>
      <c r="D526" s="71"/>
      <c r="E526" s="71"/>
      <c r="G526" s="72"/>
      <c r="H526" s="73"/>
      <c r="I526" s="74"/>
    </row>
    <row r="527" spans="1:9" ht="48.75" customHeight="1" x14ac:dyDescent="0.3">
      <c r="A527" s="71"/>
      <c r="B527" s="71"/>
      <c r="C527" s="90"/>
      <c r="D527" s="71"/>
      <c r="E527" s="71"/>
      <c r="G527" s="72"/>
      <c r="H527" s="73"/>
      <c r="I527" s="74"/>
    </row>
    <row r="528" spans="1:9" ht="48.75" customHeight="1" x14ac:dyDescent="0.3">
      <c r="A528" s="71"/>
      <c r="B528" s="71"/>
      <c r="C528" s="90"/>
      <c r="D528" s="71"/>
      <c r="E528" s="71"/>
      <c r="G528" s="72"/>
      <c r="H528" s="73"/>
      <c r="I528" s="74"/>
    </row>
    <row r="529" spans="1:9" ht="48.75" customHeight="1" x14ac:dyDescent="0.3">
      <c r="A529" s="71"/>
      <c r="B529" s="71"/>
      <c r="C529" s="90"/>
      <c r="D529" s="71"/>
      <c r="E529" s="71"/>
      <c r="G529" s="72"/>
      <c r="H529" s="73"/>
      <c r="I529" s="74"/>
    </row>
    <row r="530" spans="1:9" ht="48.75" customHeight="1" x14ac:dyDescent="0.3">
      <c r="A530" s="71"/>
      <c r="B530" s="71"/>
      <c r="C530" s="90"/>
      <c r="D530" s="71"/>
      <c r="E530" s="71"/>
      <c r="G530" s="72"/>
      <c r="H530" s="73"/>
      <c r="I530" s="74"/>
    </row>
    <row r="531" spans="1:9" ht="48.75" customHeight="1" x14ac:dyDescent="0.3">
      <c r="A531" s="71"/>
      <c r="B531" s="71"/>
      <c r="C531" s="90"/>
      <c r="D531" s="71"/>
      <c r="E531" s="71"/>
      <c r="G531" s="72"/>
      <c r="H531" s="73"/>
      <c r="I531" s="74"/>
    </row>
    <row r="532" spans="1:9" ht="48.75" customHeight="1" x14ac:dyDescent="0.3">
      <c r="A532" s="71"/>
      <c r="B532" s="71"/>
      <c r="C532" s="90"/>
      <c r="D532" s="71"/>
      <c r="E532" s="71"/>
      <c r="G532" s="72"/>
      <c r="H532" s="73"/>
      <c r="I532" s="74"/>
    </row>
    <row r="533" spans="1:9" ht="48.75" customHeight="1" x14ac:dyDescent="0.3">
      <c r="A533" s="71"/>
      <c r="B533" s="71"/>
      <c r="C533" s="90"/>
      <c r="D533" s="71"/>
      <c r="E533" s="71"/>
      <c r="G533" s="72"/>
      <c r="H533" s="73"/>
      <c r="I533" s="74"/>
    </row>
    <row r="534" spans="1:9" ht="48.75" customHeight="1" x14ac:dyDescent="0.3">
      <c r="A534" s="71"/>
      <c r="B534" s="71"/>
      <c r="C534" s="90"/>
      <c r="D534" s="71"/>
      <c r="E534" s="71"/>
      <c r="G534" s="72"/>
      <c r="H534" s="73"/>
      <c r="I534" s="74"/>
    </row>
    <row r="535" spans="1:9" ht="48.75" customHeight="1" x14ac:dyDescent="0.3">
      <c r="A535" s="71"/>
      <c r="B535" s="71"/>
      <c r="C535" s="90"/>
      <c r="D535" s="71"/>
      <c r="E535" s="71"/>
      <c r="G535" s="72"/>
      <c r="H535" s="73"/>
      <c r="I535" s="74"/>
    </row>
    <row r="536" spans="1:9" ht="48.75" customHeight="1" x14ac:dyDescent="0.3">
      <c r="A536" s="71"/>
      <c r="B536" s="71"/>
      <c r="C536" s="90"/>
      <c r="D536" s="71"/>
      <c r="E536" s="71"/>
      <c r="G536" s="72"/>
      <c r="H536" s="73"/>
      <c r="I536" s="74"/>
    </row>
    <row r="537" spans="1:9" ht="48.75" customHeight="1" x14ac:dyDescent="0.3">
      <c r="A537" s="71"/>
      <c r="B537" s="71"/>
      <c r="C537" s="90"/>
      <c r="D537" s="71"/>
      <c r="E537" s="71"/>
      <c r="G537" s="72"/>
      <c r="H537" s="73"/>
      <c r="I537" s="74"/>
    </row>
    <row r="538" spans="1:9" ht="48.75" customHeight="1" x14ac:dyDescent="0.3">
      <c r="A538" s="71"/>
      <c r="B538" s="71"/>
      <c r="C538" s="90"/>
      <c r="D538" s="71"/>
      <c r="E538" s="71"/>
      <c r="G538" s="72"/>
      <c r="H538" s="73"/>
      <c r="I538" s="74"/>
    </row>
    <row r="539" spans="1:9" ht="48.75" customHeight="1" x14ac:dyDescent="0.3">
      <c r="A539" s="71"/>
      <c r="B539" s="71"/>
      <c r="C539" s="90"/>
      <c r="D539" s="71"/>
      <c r="E539" s="71"/>
      <c r="G539" s="72"/>
      <c r="H539" s="73"/>
      <c r="I539" s="74"/>
    </row>
    <row r="540" spans="1:9" ht="48.75" customHeight="1" x14ac:dyDescent="0.3">
      <c r="A540" s="71"/>
      <c r="B540" s="71"/>
      <c r="C540" s="90"/>
      <c r="D540" s="71"/>
      <c r="E540" s="71"/>
      <c r="G540" s="72"/>
      <c r="H540" s="73"/>
      <c r="I540" s="74"/>
    </row>
    <row r="541" spans="1:9" ht="48.75" customHeight="1" x14ac:dyDescent="0.3">
      <c r="A541" s="71"/>
      <c r="B541" s="71"/>
      <c r="C541" s="90"/>
      <c r="D541" s="71"/>
      <c r="E541" s="71"/>
      <c r="G541" s="72"/>
      <c r="H541" s="73"/>
      <c r="I541" s="74"/>
    </row>
    <row r="542" spans="1:9" ht="48.75" customHeight="1" x14ac:dyDescent="0.3">
      <c r="A542" s="71"/>
      <c r="B542" s="71"/>
      <c r="C542" s="90"/>
      <c r="D542" s="71"/>
      <c r="E542" s="71"/>
      <c r="G542" s="72"/>
      <c r="H542" s="73"/>
      <c r="I542" s="74"/>
    </row>
    <row r="543" spans="1:9" ht="48.75" customHeight="1" x14ac:dyDescent="0.3">
      <c r="A543" s="71"/>
      <c r="B543" s="71"/>
      <c r="C543" s="90"/>
      <c r="D543" s="71"/>
      <c r="E543" s="71"/>
      <c r="G543" s="72"/>
      <c r="H543" s="73"/>
      <c r="I543" s="74"/>
    </row>
    <row r="544" spans="1:9" ht="48.75" customHeight="1" x14ac:dyDescent="0.3">
      <c r="A544" s="71"/>
      <c r="B544" s="71"/>
      <c r="C544" s="90"/>
      <c r="D544" s="71"/>
      <c r="E544" s="71"/>
      <c r="G544" s="72"/>
      <c r="H544" s="73"/>
      <c r="I544" s="74"/>
    </row>
    <row r="545" spans="1:9" ht="48.75" customHeight="1" x14ac:dyDescent="0.3">
      <c r="A545" s="71"/>
      <c r="B545" s="71"/>
      <c r="C545" s="90"/>
      <c r="D545" s="71"/>
      <c r="E545" s="71"/>
      <c r="G545" s="72"/>
      <c r="H545" s="73"/>
      <c r="I545" s="74"/>
    </row>
    <row r="546" spans="1:9" ht="48.75" customHeight="1" x14ac:dyDescent="0.3">
      <c r="A546" s="71"/>
      <c r="B546" s="71"/>
      <c r="C546" s="90"/>
      <c r="D546" s="71"/>
      <c r="E546" s="71"/>
      <c r="G546" s="72"/>
      <c r="H546" s="73"/>
      <c r="I546" s="74"/>
    </row>
    <row r="547" spans="1:9" ht="48.75" customHeight="1" x14ac:dyDescent="0.3">
      <c r="A547" s="71"/>
      <c r="B547" s="71"/>
      <c r="C547" s="90"/>
      <c r="D547" s="71"/>
      <c r="E547" s="71"/>
      <c r="G547" s="72"/>
      <c r="H547" s="73"/>
      <c r="I547" s="74"/>
    </row>
    <row r="548" spans="1:9" ht="48.75" customHeight="1" x14ac:dyDescent="0.3">
      <c r="A548" s="71"/>
      <c r="B548" s="71"/>
      <c r="C548" s="90"/>
      <c r="D548" s="71"/>
      <c r="E548" s="71"/>
      <c r="G548" s="72"/>
      <c r="H548" s="73"/>
      <c r="I548" s="74"/>
    </row>
    <row r="549" spans="1:9" ht="48.75" customHeight="1" x14ac:dyDescent="0.3">
      <c r="A549" s="71"/>
      <c r="B549" s="71"/>
      <c r="C549" s="90"/>
      <c r="D549" s="71"/>
      <c r="E549" s="71"/>
      <c r="G549" s="72"/>
      <c r="H549" s="73"/>
      <c r="I549" s="74"/>
    </row>
    <row r="550" spans="1:9" ht="48.75" customHeight="1" x14ac:dyDescent="0.3">
      <c r="A550" s="71"/>
      <c r="B550" s="71"/>
      <c r="C550" s="90"/>
      <c r="D550" s="71"/>
      <c r="E550" s="71"/>
      <c r="G550" s="72"/>
      <c r="H550" s="73"/>
      <c r="I550" s="74"/>
    </row>
    <row r="551" spans="1:9" ht="48.75" customHeight="1" x14ac:dyDescent="0.3">
      <c r="A551" s="71"/>
      <c r="B551" s="71"/>
      <c r="C551" s="90"/>
      <c r="D551" s="71"/>
      <c r="E551" s="71"/>
      <c r="G551" s="72"/>
      <c r="H551" s="73"/>
      <c r="I551" s="74"/>
    </row>
    <row r="552" spans="1:9" ht="48.75" customHeight="1" x14ac:dyDescent="0.3">
      <c r="A552" s="71"/>
      <c r="B552" s="71"/>
      <c r="C552" s="90"/>
      <c r="D552" s="71"/>
      <c r="E552" s="71"/>
      <c r="G552" s="72"/>
      <c r="H552" s="73"/>
      <c r="I552" s="74"/>
    </row>
    <row r="553" spans="1:9" ht="48.75" customHeight="1" x14ac:dyDescent="0.3">
      <c r="A553" s="71"/>
      <c r="B553" s="71"/>
      <c r="C553" s="90"/>
      <c r="D553" s="71"/>
      <c r="E553" s="71"/>
      <c r="G553" s="72"/>
      <c r="H553" s="73"/>
      <c r="I553" s="74"/>
    </row>
    <row r="554" spans="1:9" ht="48.75" customHeight="1" x14ac:dyDescent="0.3">
      <c r="A554" s="71"/>
      <c r="B554" s="71"/>
      <c r="C554" s="90"/>
      <c r="D554" s="71"/>
      <c r="E554" s="71"/>
      <c r="G554" s="72"/>
      <c r="H554" s="73"/>
      <c r="I554" s="74"/>
    </row>
    <row r="555" spans="1:9" ht="48.75" customHeight="1" x14ac:dyDescent="0.3">
      <c r="A555" s="71"/>
      <c r="B555" s="71"/>
      <c r="C555" s="90"/>
      <c r="D555" s="71"/>
      <c r="E555" s="71"/>
      <c r="G555" s="72"/>
      <c r="H555" s="73"/>
      <c r="I555" s="74"/>
    </row>
    <row r="556" spans="1:9" ht="48.75" customHeight="1" x14ac:dyDescent="0.3">
      <c r="A556" s="71"/>
      <c r="B556" s="71"/>
      <c r="C556" s="90"/>
      <c r="D556" s="71"/>
      <c r="E556" s="71"/>
      <c r="G556" s="72"/>
      <c r="H556" s="73"/>
      <c r="I556" s="74"/>
    </row>
    <row r="557" spans="1:9" ht="48.75" customHeight="1" x14ac:dyDescent="0.3">
      <c r="A557" s="71"/>
      <c r="B557" s="71"/>
      <c r="C557" s="90"/>
      <c r="D557" s="71"/>
      <c r="E557" s="71"/>
      <c r="G557" s="72"/>
      <c r="H557" s="73"/>
      <c r="I557" s="74"/>
    </row>
    <row r="558" spans="1:9" ht="48.75" customHeight="1" x14ac:dyDescent="0.3">
      <c r="A558" s="71"/>
      <c r="B558" s="71"/>
      <c r="C558" s="90"/>
      <c r="D558" s="71"/>
      <c r="E558" s="71"/>
      <c r="G558" s="72"/>
      <c r="H558" s="73"/>
      <c r="I558" s="74"/>
    </row>
    <row r="559" spans="1:9" ht="48.75" customHeight="1" x14ac:dyDescent="0.3">
      <c r="A559" s="71"/>
      <c r="B559" s="71"/>
      <c r="C559" s="90"/>
      <c r="D559" s="71"/>
      <c r="E559" s="71"/>
      <c r="G559" s="72"/>
      <c r="H559" s="73"/>
      <c r="I559" s="74"/>
    </row>
    <row r="560" spans="1:9" ht="48.75" customHeight="1" x14ac:dyDescent="0.3">
      <c r="A560" s="71"/>
      <c r="B560" s="71"/>
      <c r="C560" s="90"/>
      <c r="D560" s="71"/>
      <c r="E560" s="71"/>
      <c r="G560" s="72"/>
      <c r="H560" s="73"/>
      <c r="I560" s="74"/>
    </row>
    <row r="561" spans="1:9" ht="48.75" customHeight="1" x14ac:dyDescent="0.3">
      <c r="A561" s="71"/>
      <c r="B561" s="71"/>
      <c r="C561" s="90"/>
      <c r="D561" s="71"/>
      <c r="E561" s="71"/>
      <c r="G561" s="72"/>
      <c r="H561" s="73"/>
      <c r="I561" s="74"/>
    </row>
    <row r="562" spans="1:9" ht="48.75" customHeight="1" x14ac:dyDescent="0.3">
      <c r="A562" s="71"/>
      <c r="B562" s="71"/>
      <c r="C562" s="90"/>
      <c r="D562" s="71"/>
      <c r="E562" s="71"/>
      <c r="G562" s="72"/>
      <c r="H562" s="73"/>
      <c r="I562" s="74"/>
    </row>
    <row r="563" spans="1:9" ht="48.75" customHeight="1" x14ac:dyDescent="0.3">
      <c r="A563" s="71"/>
      <c r="B563" s="71"/>
      <c r="C563" s="90"/>
      <c r="D563" s="71"/>
      <c r="E563" s="71"/>
      <c r="G563" s="72"/>
      <c r="H563" s="73"/>
      <c r="I563" s="74"/>
    </row>
    <row r="564" spans="1:9" ht="48.75" customHeight="1" x14ac:dyDescent="0.3">
      <c r="A564" s="71"/>
      <c r="B564" s="71"/>
      <c r="C564" s="90"/>
      <c r="D564" s="71"/>
      <c r="E564" s="71"/>
      <c r="G564" s="72"/>
      <c r="H564" s="73"/>
      <c r="I564" s="74"/>
    </row>
    <row r="565" spans="1:9" ht="48.75" customHeight="1" x14ac:dyDescent="0.3">
      <c r="A565" s="71"/>
      <c r="B565" s="71"/>
      <c r="C565" s="90"/>
      <c r="D565" s="71"/>
      <c r="E565" s="71"/>
      <c r="G565" s="72"/>
      <c r="H565" s="73"/>
      <c r="I565" s="74"/>
    </row>
    <row r="566" spans="1:9" ht="48.75" customHeight="1" x14ac:dyDescent="0.3">
      <c r="A566" s="71"/>
      <c r="B566" s="71"/>
      <c r="C566" s="90"/>
      <c r="D566" s="71"/>
      <c r="E566" s="71"/>
      <c r="G566" s="72"/>
      <c r="H566" s="73"/>
      <c r="I566" s="74"/>
    </row>
    <row r="567" spans="1:9" ht="48.75" customHeight="1" x14ac:dyDescent="0.3">
      <c r="A567" s="71"/>
      <c r="B567" s="71"/>
      <c r="C567" s="90"/>
      <c r="D567" s="71"/>
      <c r="E567" s="71"/>
      <c r="G567" s="72"/>
      <c r="H567" s="73"/>
      <c r="I567" s="74"/>
    </row>
    <row r="568" spans="1:9" ht="48.75" customHeight="1" x14ac:dyDescent="0.3">
      <c r="A568" s="71"/>
      <c r="B568" s="71"/>
      <c r="C568" s="90"/>
      <c r="D568" s="71"/>
      <c r="E568" s="71"/>
      <c r="G568" s="72"/>
      <c r="H568" s="73"/>
      <c r="I568" s="74"/>
    </row>
    <row r="569" spans="1:9" ht="48.75" customHeight="1" x14ac:dyDescent="0.3">
      <c r="A569" s="71"/>
      <c r="B569" s="71"/>
      <c r="C569" s="90"/>
      <c r="D569" s="71"/>
      <c r="E569" s="71"/>
      <c r="G569" s="72"/>
      <c r="H569" s="73"/>
      <c r="I569" s="74"/>
    </row>
    <row r="570" spans="1:9" ht="48.75" customHeight="1" x14ac:dyDescent="0.3">
      <c r="A570" s="71"/>
      <c r="B570" s="71"/>
      <c r="C570" s="90"/>
      <c r="D570" s="71"/>
      <c r="E570" s="71"/>
      <c r="G570" s="72"/>
      <c r="H570" s="73"/>
      <c r="I570" s="74"/>
    </row>
    <row r="571" spans="1:9" ht="48.75" customHeight="1" x14ac:dyDescent="0.3">
      <c r="A571" s="71"/>
      <c r="B571" s="71"/>
      <c r="C571" s="90"/>
      <c r="D571" s="71"/>
      <c r="E571" s="71"/>
      <c r="G571" s="72"/>
      <c r="H571" s="73"/>
      <c r="I571" s="74"/>
    </row>
    <row r="572" spans="1:9" ht="48.75" customHeight="1" x14ac:dyDescent="0.3">
      <c r="A572" s="71"/>
      <c r="B572" s="71"/>
      <c r="C572" s="90"/>
      <c r="D572" s="71"/>
      <c r="E572" s="71"/>
      <c r="G572" s="72"/>
      <c r="H572" s="73"/>
      <c r="I572" s="74"/>
    </row>
    <row r="573" spans="1:9" ht="48.75" customHeight="1" x14ac:dyDescent="0.3">
      <c r="A573" s="71"/>
      <c r="B573" s="71"/>
      <c r="C573" s="90"/>
      <c r="D573" s="71"/>
      <c r="E573" s="71"/>
      <c r="G573" s="72"/>
      <c r="H573" s="73"/>
      <c r="I573" s="74"/>
    </row>
    <row r="574" spans="1:9" ht="48.75" customHeight="1" x14ac:dyDescent="0.3">
      <c r="A574" s="71"/>
      <c r="B574" s="71"/>
      <c r="C574" s="90"/>
      <c r="D574" s="71"/>
      <c r="E574" s="71"/>
      <c r="G574" s="72"/>
      <c r="H574" s="73"/>
      <c r="I574" s="74"/>
    </row>
    <row r="575" spans="1:9" ht="48.75" customHeight="1" x14ac:dyDescent="0.3">
      <c r="A575" s="71"/>
      <c r="B575" s="71"/>
      <c r="C575" s="90"/>
      <c r="D575" s="71"/>
      <c r="E575" s="71"/>
      <c r="G575" s="72"/>
      <c r="H575" s="73"/>
      <c r="I575" s="74"/>
    </row>
    <row r="576" spans="1:9" ht="48.75" customHeight="1" x14ac:dyDescent="0.3">
      <c r="A576" s="71"/>
      <c r="B576" s="71"/>
      <c r="C576" s="90"/>
      <c r="D576" s="71"/>
      <c r="E576" s="71"/>
      <c r="G576" s="72"/>
      <c r="H576" s="73"/>
      <c r="I576" s="74"/>
    </row>
    <row r="577" spans="1:9" ht="48.75" customHeight="1" x14ac:dyDescent="0.3">
      <c r="A577" s="71"/>
      <c r="B577" s="71"/>
      <c r="C577" s="90"/>
      <c r="D577" s="71"/>
      <c r="E577" s="71"/>
      <c r="G577" s="72"/>
      <c r="H577" s="73"/>
      <c r="I577" s="74"/>
    </row>
    <row r="578" spans="1:9" ht="48.75" customHeight="1" x14ac:dyDescent="0.3">
      <c r="A578" s="71"/>
      <c r="B578" s="71"/>
      <c r="C578" s="90"/>
      <c r="D578" s="71"/>
      <c r="E578" s="71"/>
      <c r="G578" s="72"/>
      <c r="H578" s="73"/>
      <c r="I578" s="74"/>
    </row>
    <row r="579" spans="1:9" ht="48.75" customHeight="1" x14ac:dyDescent="0.3">
      <c r="A579" s="71"/>
      <c r="B579" s="71"/>
      <c r="C579" s="90"/>
      <c r="D579" s="71"/>
      <c r="E579" s="71"/>
      <c r="G579" s="72"/>
      <c r="H579" s="73"/>
      <c r="I579" s="74"/>
    </row>
    <row r="580" spans="1:9" ht="48.75" customHeight="1" x14ac:dyDescent="0.3">
      <c r="A580" s="71"/>
      <c r="B580" s="71"/>
      <c r="C580" s="90"/>
      <c r="D580" s="71"/>
      <c r="E580" s="71"/>
      <c r="G580" s="72"/>
      <c r="H580" s="73"/>
      <c r="I580" s="74"/>
    </row>
    <row r="581" spans="1:9" ht="48.75" customHeight="1" x14ac:dyDescent="0.3">
      <c r="A581" s="71"/>
      <c r="B581" s="71"/>
      <c r="C581" s="90"/>
      <c r="D581" s="71"/>
      <c r="E581" s="71"/>
      <c r="G581" s="72"/>
      <c r="H581" s="73"/>
      <c r="I581" s="74"/>
    </row>
    <row r="582" spans="1:9" ht="48.75" customHeight="1" x14ac:dyDescent="0.3">
      <c r="A582" s="71"/>
      <c r="B582" s="71"/>
      <c r="C582" s="90"/>
      <c r="D582" s="71"/>
      <c r="E582" s="71"/>
      <c r="G582" s="72"/>
      <c r="H582" s="73"/>
      <c r="I582" s="74"/>
    </row>
    <row r="583" spans="1:9" ht="48.75" customHeight="1" x14ac:dyDescent="0.3">
      <c r="A583" s="71"/>
      <c r="B583" s="71"/>
      <c r="C583" s="90"/>
      <c r="D583" s="71"/>
      <c r="E583" s="71"/>
      <c r="G583" s="72"/>
      <c r="H583" s="73"/>
      <c r="I583" s="74"/>
    </row>
    <row r="584" spans="1:9" ht="48.75" customHeight="1" x14ac:dyDescent="0.3">
      <c r="A584" s="71"/>
      <c r="B584" s="71"/>
      <c r="C584" s="90"/>
      <c r="D584" s="71"/>
      <c r="E584" s="71"/>
      <c r="G584" s="72"/>
      <c r="H584" s="73"/>
      <c r="I584" s="74"/>
    </row>
    <row r="585" spans="1:9" ht="48.75" customHeight="1" x14ac:dyDescent="0.3">
      <c r="A585" s="71"/>
      <c r="B585" s="71"/>
      <c r="C585" s="90"/>
      <c r="D585" s="71"/>
      <c r="E585" s="71"/>
      <c r="G585" s="72"/>
      <c r="H585" s="73"/>
      <c r="I585" s="74"/>
    </row>
    <row r="586" spans="1:9" ht="48.75" customHeight="1" x14ac:dyDescent="0.3">
      <c r="A586" s="71"/>
      <c r="B586" s="71"/>
      <c r="C586" s="90"/>
      <c r="D586" s="71"/>
      <c r="E586" s="71"/>
      <c r="G586" s="72"/>
      <c r="H586" s="73"/>
      <c r="I586" s="74"/>
    </row>
    <row r="587" spans="1:9" ht="48.75" customHeight="1" x14ac:dyDescent="0.3">
      <c r="A587" s="71"/>
      <c r="B587" s="71"/>
      <c r="C587" s="90"/>
      <c r="D587" s="71"/>
      <c r="E587" s="71"/>
      <c r="G587" s="72"/>
      <c r="H587" s="73"/>
      <c r="I587" s="74"/>
    </row>
    <row r="588" spans="1:9" ht="48.75" customHeight="1" x14ac:dyDescent="0.3">
      <c r="A588" s="71"/>
      <c r="B588" s="71"/>
      <c r="C588" s="90"/>
      <c r="D588" s="71"/>
      <c r="E588" s="71"/>
      <c r="G588" s="72"/>
      <c r="H588" s="73"/>
      <c r="I588" s="74"/>
    </row>
    <row r="589" spans="1:9" ht="48.75" customHeight="1" x14ac:dyDescent="0.3">
      <c r="A589" s="71"/>
      <c r="B589" s="71"/>
      <c r="C589" s="90"/>
      <c r="D589" s="71"/>
      <c r="E589" s="71"/>
      <c r="G589" s="72"/>
      <c r="H589" s="73"/>
      <c r="I589" s="74"/>
    </row>
    <row r="590" spans="1:9" ht="48.75" customHeight="1" x14ac:dyDescent="0.3">
      <c r="A590" s="71"/>
      <c r="B590" s="71"/>
      <c r="C590" s="90"/>
      <c r="D590" s="71"/>
      <c r="E590" s="71"/>
      <c r="G590" s="72"/>
      <c r="H590" s="73"/>
      <c r="I590" s="74"/>
    </row>
    <row r="591" spans="1:9" ht="48.75" customHeight="1" x14ac:dyDescent="0.3">
      <c r="A591" s="71"/>
      <c r="B591" s="71"/>
      <c r="C591" s="90"/>
      <c r="D591" s="71"/>
      <c r="E591" s="71"/>
      <c r="G591" s="72"/>
      <c r="H591" s="73"/>
      <c r="I591" s="74"/>
    </row>
    <row r="592" spans="1:9" ht="48.75" customHeight="1" x14ac:dyDescent="0.3">
      <c r="A592" s="71"/>
      <c r="B592" s="71"/>
      <c r="C592" s="90"/>
      <c r="D592" s="71"/>
      <c r="E592" s="71"/>
      <c r="G592" s="72"/>
      <c r="H592" s="73"/>
      <c r="I592" s="74"/>
    </row>
    <row r="593" spans="1:9" ht="48.75" customHeight="1" x14ac:dyDescent="0.3">
      <c r="A593" s="71"/>
      <c r="B593" s="71"/>
      <c r="C593" s="90"/>
      <c r="D593" s="71"/>
      <c r="E593" s="71"/>
      <c r="G593" s="72"/>
      <c r="H593" s="73"/>
      <c r="I593" s="74"/>
    </row>
    <row r="594" spans="1:9" ht="48.75" customHeight="1" x14ac:dyDescent="0.3">
      <c r="A594" s="71"/>
      <c r="B594" s="71"/>
      <c r="C594" s="90"/>
      <c r="D594" s="71"/>
      <c r="E594" s="71"/>
      <c r="G594" s="72"/>
      <c r="H594" s="73"/>
      <c r="I594" s="74"/>
    </row>
    <row r="595" spans="1:9" ht="48.75" customHeight="1" x14ac:dyDescent="0.3">
      <c r="A595" s="71"/>
      <c r="B595" s="71"/>
      <c r="C595" s="90"/>
      <c r="D595" s="71"/>
      <c r="E595" s="71"/>
      <c r="G595" s="72"/>
      <c r="H595" s="73"/>
      <c r="I595" s="74"/>
    </row>
    <row r="596" spans="1:9" ht="48.75" customHeight="1" x14ac:dyDescent="0.3">
      <c r="A596" s="71"/>
      <c r="B596" s="71"/>
      <c r="C596" s="90"/>
      <c r="D596" s="71"/>
      <c r="E596" s="71"/>
      <c r="G596" s="72"/>
      <c r="H596" s="73"/>
      <c r="I596" s="74"/>
    </row>
    <row r="597" spans="1:9" ht="48.75" customHeight="1" x14ac:dyDescent="0.3">
      <c r="A597" s="71"/>
      <c r="B597" s="71"/>
      <c r="C597" s="90"/>
      <c r="D597" s="71"/>
      <c r="E597" s="71"/>
      <c r="G597" s="72"/>
      <c r="H597" s="73"/>
      <c r="I597" s="74"/>
    </row>
    <row r="598" spans="1:9" ht="48.75" customHeight="1" x14ac:dyDescent="0.3">
      <c r="A598" s="71"/>
      <c r="B598" s="71"/>
      <c r="C598" s="90"/>
      <c r="D598" s="71"/>
      <c r="E598" s="71"/>
      <c r="G598" s="72"/>
      <c r="H598" s="73"/>
      <c r="I598" s="74"/>
    </row>
    <row r="599" spans="1:9" ht="48.75" customHeight="1" x14ac:dyDescent="0.3">
      <c r="A599" s="71"/>
      <c r="B599" s="71"/>
      <c r="C599" s="90"/>
      <c r="D599" s="71"/>
      <c r="E599" s="71"/>
      <c r="G599" s="72"/>
      <c r="H599" s="73"/>
      <c r="I599" s="74"/>
    </row>
    <row r="600" spans="1:9" ht="48.75" customHeight="1" x14ac:dyDescent="0.3">
      <c r="A600" s="71"/>
      <c r="B600" s="71"/>
      <c r="C600" s="90"/>
      <c r="D600" s="71"/>
      <c r="E600" s="71"/>
      <c r="G600" s="72"/>
      <c r="H600" s="73"/>
      <c r="I600" s="74"/>
    </row>
    <row r="601" spans="1:9" ht="48.75" customHeight="1" x14ac:dyDescent="0.3">
      <c r="A601" s="71"/>
      <c r="B601" s="71"/>
      <c r="C601" s="90"/>
      <c r="D601" s="71"/>
      <c r="E601" s="71"/>
      <c r="G601" s="72"/>
      <c r="H601" s="73"/>
      <c r="I601" s="74"/>
    </row>
    <row r="602" spans="1:9" ht="48.75" customHeight="1" x14ac:dyDescent="0.3">
      <c r="A602" s="71"/>
      <c r="B602" s="71"/>
      <c r="C602" s="90"/>
      <c r="D602" s="71"/>
      <c r="E602" s="71"/>
      <c r="G602" s="72"/>
      <c r="H602" s="73"/>
      <c r="I602" s="74"/>
    </row>
    <row r="603" spans="1:9" ht="48.75" customHeight="1" x14ac:dyDescent="0.3">
      <c r="A603" s="71"/>
      <c r="B603" s="71"/>
      <c r="C603" s="90"/>
      <c r="D603" s="71"/>
      <c r="E603" s="71"/>
      <c r="G603" s="72"/>
      <c r="H603" s="73"/>
      <c r="I603" s="74"/>
    </row>
    <row r="604" spans="1:9" ht="48.75" customHeight="1" x14ac:dyDescent="0.3">
      <c r="A604" s="71"/>
      <c r="B604" s="71"/>
      <c r="C604" s="90"/>
      <c r="D604" s="71"/>
      <c r="E604" s="71"/>
      <c r="G604" s="72"/>
      <c r="H604" s="73"/>
      <c r="I604" s="74"/>
    </row>
    <row r="605" spans="1:9" ht="48.75" customHeight="1" x14ac:dyDescent="0.3">
      <c r="A605" s="71"/>
      <c r="B605" s="71"/>
      <c r="C605" s="90"/>
      <c r="D605" s="71"/>
      <c r="E605" s="71"/>
      <c r="G605" s="72"/>
      <c r="H605" s="73"/>
      <c r="I605" s="74"/>
    </row>
    <row r="606" spans="1:9" ht="48.75" customHeight="1" x14ac:dyDescent="0.3">
      <c r="A606" s="71"/>
      <c r="B606" s="71"/>
      <c r="C606" s="90"/>
      <c r="D606" s="71"/>
      <c r="E606" s="71"/>
      <c r="G606" s="72"/>
      <c r="H606" s="73"/>
      <c r="I606" s="74"/>
    </row>
    <row r="607" spans="1:9" ht="48.75" customHeight="1" x14ac:dyDescent="0.3">
      <c r="A607" s="71"/>
      <c r="B607" s="71"/>
      <c r="C607" s="90"/>
      <c r="D607" s="71"/>
      <c r="E607" s="71"/>
      <c r="G607" s="72"/>
      <c r="H607" s="73"/>
      <c r="I607" s="74"/>
    </row>
    <row r="608" spans="1:9" ht="48.75" customHeight="1" x14ac:dyDescent="0.3">
      <c r="A608" s="71"/>
      <c r="B608" s="71"/>
      <c r="C608" s="90"/>
      <c r="D608" s="71"/>
      <c r="E608" s="71"/>
      <c r="G608" s="72"/>
      <c r="H608" s="73"/>
      <c r="I608" s="74"/>
    </row>
    <row r="609" spans="1:9" ht="48.75" customHeight="1" x14ac:dyDescent="0.3">
      <c r="A609" s="71"/>
      <c r="B609" s="71"/>
      <c r="C609" s="90"/>
      <c r="D609" s="71"/>
      <c r="E609" s="71"/>
      <c r="G609" s="72"/>
      <c r="H609" s="73"/>
      <c r="I609" s="74"/>
    </row>
    <row r="610" spans="1:9" ht="48.75" customHeight="1" x14ac:dyDescent="0.3">
      <c r="A610" s="71"/>
      <c r="B610" s="71"/>
      <c r="C610" s="90"/>
      <c r="D610" s="71"/>
      <c r="E610" s="71"/>
      <c r="G610" s="72"/>
      <c r="H610" s="73"/>
      <c r="I610" s="74"/>
    </row>
    <row r="611" spans="1:9" ht="48.75" customHeight="1" x14ac:dyDescent="0.3">
      <c r="A611" s="71"/>
      <c r="B611" s="71"/>
      <c r="C611" s="90"/>
      <c r="D611" s="71"/>
      <c r="E611" s="71"/>
      <c r="G611" s="72"/>
      <c r="H611" s="73"/>
      <c r="I611" s="74"/>
    </row>
    <row r="612" spans="1:9" ht="48.75" customHeight="1" x14ac:dyDescent="0.3">
      <c r="A612" s="71"/>
      <c r="B612" s="71"/>
      <c r="C612" s="90"/>
      <c r="D612" s="71"/>
      <c r="E612" s="71"/>
      <c r="G612" s="72"/>
      <c r="H612" s="73"/>
      <c r="I612" s="74"/>
    </row>
    <row r="613" spans="1:9" ht="48.75" customHeight="1" x14ac:dyDescent="0.3">
      <c r="A613" s="71"/>
      <c r="B613" s="71"/>
      <c r="C613" s="90"/>
      <c r="D613" s="71"/>
      <c r="E613" s="71"/>
      <c r="G613" s="72"/>
      <c r="H613" s="73"/>
      <c r="I613" s="74"/>
    </row>
    <row r="614" spans="1:9" ht="48.75" customHeight="1" x14ac:dyDescent="0.3">
      <c r="A614" s="71"/>
      <c r="B614" s="71"/>
      <c r="C614" s="90"/>
      <c r="D614" s="71"/>
      <c r="E614" s="71"/>
      <c r="G614" s="72"/>
      <c r="H614" s="73"/>
      <c r="I614" s="74"/>
    </row>
    <row r="615" spans="1:9" ht="48.75" customHeight="1" x14ac:dyDescent="0.3">
      <c r="A615" s="71"/>
      <c r="B615" s="71"/>
      <c r="C615" s="90"/>
      <c r="D615" s="71"/>
      <c r="E615" s="71"/>
      <c r="G615" s="72"/>
      <c r="H615" s="73"/>
      <c r="I615" s="74"/>
    </row>
    <row r="616" spans="1:9" ht="48.75" customHeight="1" x14ac:dyDescent="0.3">
      <c r="A616" s="71"/>
      <c r="B616" s="71"/>
      <c r="C616" s="90"/>
      <c r="D616" s="71"/>
      <c r="E616" s="71"/>
      <c r="G616" s="72"/>
      <c r="H616" s="73"/>
      <c r="I616" s="74"/>
    </row>
    <row r="617" spans="1:9" ht="48.75" customHeight="1" x14ac:dyDescent="0.3">
      <c r="A617" s="71"/>
      <c r="B617" s="71"/>
      <c r="C617" s="90"/>
      <c r="D617" s="71"/>
      <c r="E617" s="71"/>
      <c r="G617" s="72"/>
      <c r="H617" s="73"/>
      <c r="I617" s="74"/>
    </row>
    <row r="618" spans="1:9" ht="48.75" customHeight="1" x14ac:dyDescent="0.3">
      <c r="A618" s="71"/>
      <c r="B618" s="71"/>
      <c r="C618" s="90"/>
      <c r="D618" s="71"/>
      <c r="E618" s="71"/>
      <c r="G618" s="72"/>
      <c r="H618" s="73"/>
      <c r="I618" s="74"/>
    </row>
    <row r="619" spans="1:9" ht="48.75" customHeight="1" x14ac:dyDescent="0.3">
      <c r="A619" s="71"/>
      <c r="B619" s="71"/>
      <c r="C619" s="90"/>
      <c r="D619" s="71"/>
      <c r="E619" s="71"/>
      <c r="G619" s="72"/>
      <c r="H619" s="73"/>
      <c r="I619" s="74"/>
    </row>
    <row r="620" spans="1:9" ht="48.75" customHeight="1" x14ac:dyDescent="0.3">
      <c r="A620" s="71"/>
      <c r="B620" s="71"/>
      <c r="C620" s="90"/>
      <c r="D620" s="71"/>
      <c r="E620" s="71"/>
      <c r="G620" s="72"/>
      <c r="H620" s="73"/>
      <c r="I620" s="74"/>
    </row>
    <row r="621" spans="1:9" ht="48.75" customHeight="1" x14ac:dyDescent="0.3">
      <c r="A621" s="71"/>
      <c r="B621" s="71"/>
      <c r="C621" s="90"/>
      <c r="D621" s="71"/>
      <c r="E621" s="71"/>
      <c r="G621" s="72"/>
      <c r="H621" s="73"/>
      <c r="I621" s="74"/>
    </row>
    <row r="622" spans="1:9" ht="48.75" customHeight="1" x14ac:dyDescent="0.3">
      <c r="A622" s="71"/>
      <c r="B622" s="71"/>
      <c r="C622" s="90"/>
      <c r="D622" s="71"/>
      <c r="E622" s="71"/>
      <c r="G622" s="72"/>
      <c r="H622" s="73"/>
      <c r="I622" s="74"/>
    </row>
    <row r="623" spans="1:9" ht="48.75" customHeight="1" x14ac:dyDescent="0.3">
      <c r="A623" s="71"/>
      <c r="B623" s="71"/>
      <c r="C623" s="90"/>
      <c r="D623" s="71"/>
      <c r="E623" s="71"/>
      <c r="G623" s="72"/>
      <c r="H623" s="73"/>
      <c r="I623" s="74"/>
    </row>
    <row r="624" spans="1:9" ht="48.75" customHeight="1" x14ac:dyDescent="0.3">
      <c r="A624" s="71"/>
      <c r="B624" s="71"/>
      <c r="C624" s="90"/>
      <c r="D624" s="71"/>
      <c r="E624" s="71"/>
      <c r="G624" s="72"/>
      <c r="H624" s="73"/>
      <c r="I624" s="74"/>
    </row>
    <row r="625" spans="1:9" ht="48.75" customHeight="1" x14ac:dyDescent="0.3">
      <c r="A625" s="71"/>
      <c r="B625" s="71"/>
      <c r="C625" s="90"/>
      <c r="D625" s="71"/>
      <c r="E625" s="71"/>
      <c r="G625" s="72"/>
      <c r="H625" s="73"/>
      <c r="I625" s="74"/>
    </row>
    <row r="626" spans="1:9" ht="48.75" customHeight="1" x14ac:dyDescent="0.3">
      <c r="A626" s="71"/>
      <c r="B626" s="71"/>
      <c r="C626" s="90"/>
      <c r="D626" s="71"/>
      <c r="E626" s="71"/>
      <c r="G626" s="72"/>
      <c r="H626" s="73"/>
      <c r="I626" s="74"/>
    </row>
    <row r="627" spans="1:9" ht="48.75" customHeight="1" x14ac:dyDescent="0.3">
      <c r="A627" s="71"/>
      <c r="B627" s="71"/>
      <c r="C627" s="90"/>
      <c r="D627" s="71"/>
      <c r="E627" s="71"/>
      <c r="G627" s="72"/>
      <c r="H627" s="73"/>
      <c r="I627" s="74"/>
    </row>
    <row r="628" spans="1:9" ht="48.75" customHeight="1" x14ac:dyDescent="0.3">
      <c r="A628" s="71"/>
      <c r="B628" s="71"/>
      <c r="C628" s="90"/>
      <c r="D628" s="71"/>
      <c r="E628" s="71"/>
      <c r="G628" s="72"/>
      <c r="H628" s="73"/>
      <c r="I628" s="74"/>
    </row>
    <row r="629" spans="1:9" ht="48.75" customHeight="1" x14ac:dyDescent="0.3">
      <c r="A629" s="71"/>
      <c r="B629" s="71"/>
      <c r="C629" s="90"/>
      <c r="D629" s="71"/>
      <c r="E629" s="71"/>
      <c r="G629" s="72"/>
      <c r="H629" s="73"/>
      <c r="I629" s="74"/>
    </row>
    <row r="630" spans="1:9" ht="48.75" customHeight="1" x14ac:dyDescent="0.3">
      <c r="A630" s="71"/>
      <c r="B630" s="71"/>
      <c r="C630" s="90"/>
      <c r="D630" s="71"/>
      <c r="E630" s="71"/>
      <c r="G630" s="72"/>
      <c r="H630" s="73"/>
      <c r="I630" s="74"/>
    </row>
    <row r="631" spans="1:9" ht="48.75" customHeight="1" x14ac:dyDescent="0.3">
      <c r="A631" s="71"/>
      <c r="B631" s="71"/>
      <c r="C631" s="90"/>
      <c r="D631" s="71"/>
      <c r="E631" s="71"/>
      <c r="G631" s="72"/>
      <c r="H631" s="73"/>
      <c r="I631" s="74"/>
    </row>
    <row r="632" spans="1:9" ht="48.75" customHeight="1" x14ac:dyDescent="0.3">
      <c r="A632" s="71"/>
      <c r="B632" s="71"/>
      <c r="C632" s="90"/>
      <c r="D632" s="71"/>
      <c r="E632" s="71"/>
      <c r="G632" s="72"/>
      <c r="H632" s="73"/>
      <c r="I632" s="74"/>
    </row>
    <row r="633" spans="1:9" ht="48.75" customHeight="1" x14ac:dyDescent="0.3">
      <c r="A633" s="71"/>
      <c r="B633" s="71"/>
      <c r="C633" s="90"/>
      <c r="D633" s="71"/>
      <c r="E633" s="71"/>
      <c r="G633" s="72"/>
      <c r="H633" s="73"/>
      <c r="I633" s="74"/>
    </row>
    <row r="634" spans="1:9" ht="48.75" customHeight="1" x14ac:dyDescent="0.3">
      <c r="A634" s="71"/>
      <c r="B634" s="71"/>
      <c r="C634" s="90"/>
      <c r="D634" s="71"/>
      <c r="E634" s="71"/>
      <c r="G634" s="72"/>
      <c r="H634" s="73"/>
      <c r="I634" s="74"/>
    </row>
    <row r="635" spans="1:9" ht="48.75" customHeight="1" x14ac:dyDescent="0.3">
      <c r="A635" s="71"/>
      <c r="B635" s="71"/>
      <c r="C635" s="90"/>
      <c r="D635" s="71"/>
      <c r="E635" s="71"/>
      <c r="G635" s="72"/>
      <c r="H635" s="73"/>
      <c r="I635" s="74"/>
    </row>
    <row r="636" spans="1:9" ht="48.75" customHeight="1" x14ac:dyDescent="0.3">
      <c r="A636" s="71"/>
      <c r="B636" s="71"/>
      <c r="C636" s="90"/>
      <c r="D636" s="71"/>
      <c r="E636" s="71"/>
      <c r="G636" s="72"/>
      <c r="H636" s="73"/>
      <c r="I636" s="74"/>
    </row>
    <row r="637" spans="1:9" ht="48.75" customHeight="1" x14ac:dyDescent="0.3">
      <c r="A637" s="71"/>
      <c r="B637" s="71"/>
      <c r="C637" s="90"/>
      <c r="D637" s="71"/>
      <c r="E637" s="71"/>
      <c r="G637" s="72"/>
      <c r="H637" s="73"/>
      <c r="I637" s="74"/>
    </row>
    <row r="638" spans="1:9" ht="48.75" customHeight="1" x14ac:dyDescent="0.3">
      <c r="A638" s="71"/>
      <c r="B638" s="71"/>
      <c r="C638" s="90"/>
      <c r="D638" s="71"/>
      <c r="E638" s="71"/>
      <c r="G638" s="72"/>
      <c r="H638" s="73"/>
      <c r="I638" s="74"/>
    </row>
    <row r="639" spans="1:9" ht="48.75" customHeight="1" x14ac:dyDescent="0.3">
      <c r="A639" s="71"/>
      <c r="B639" s="71"/>
      <c r="C639" s="90"/>
      <c r="D639" s="71"/>
      <c r="E639" s="71"/>
      <c r="G639" s="72"/>
      <c r="H639" s="73"/>
      <c r="I639" s="74"/>
    </row>
    <row r="640" spans="1:9" ht="48.75" customHeight="1" x14ac:dyDescent="0.3">
      <c r="A640" s="71"/>
      <c r="B640" s="71"/>
      <c r="C640" s="90"/>
      <c r="D640" s="71"/>
      <c r="E640" s="71"/>
      <c r="G640" s="72"/>
      <c r="H640" s="73"/>
      <c r="I640" s="74"/>
    </row>
    <row r="641" spans="1:9" ht="48.75" customHeight="1" x14ac:dyDescent="0.3">
      <c r="A641" s="71"/>
      <c r="B641" s="71"/>
      <c r="C641" s="90"/>
      <c r="D641" s="71"/>
      <c r="E641" s="71"/>
      <c r="G641" s="72"/>
      <c r="H641" s="73"/>
      <c r="I641" s="74"/>
    </row>
    <row r="642" spans="1:9" ht="48.75" customHeight="1" x14ac:dyDescent="0.3">
      <c r="A642" s="71"/>
      <c r="B642" s="71"/>
      <c r="C642" s="90"/>
      <c r="D642" s="71"/>
      <c r="E642" s="71"/>
      <c r="G642" s="72"/>
      <c r="H642" s="73"/>
      <c r="I642" s="74"/>
    </row>
    <row r="643" spans="1:9" ht="48.75" customHeight="1" x14ac:dyDescent="0.3">
      <c r="A643" s="71"/>
      <c r="B643" s="71"/>
      <c r="C643" s="90"/>
      <c r="D643" s="71"/>
      <c r="E643" s="71"/>
      <c r="G643" s="72"/>
      <c r="H643" s="73"/>
      <c r="I643" s="74"/>
    </row>
    <row r="644" spans="1:9" ht="48.75" customHeight="1" x14ac:dyDescent="0.3">
      <c r="A644" s="71"/>
      <c r="B644" s="71"/>
      <c r="C644" s="90"/>
      <c r="D644" s="71"/>
      <c r="E644" s="71"/>
      <c r="G644" s="72"/>
      <c r="H644" s="73"/>
      <c r="I644" s="74"/>
    </row>
    <row r="645" spans="1:9" ht="48.75" customHeight="1" x14ac:dyDescent="0.3">
      <c r="A645" s="71"/>
      <c r="B645" s="71"/>
      <c r="C645" s="90"/>
      <c r="D645" s="71"/>
      <c r="E645" s="71"/>
      <c r="G645" s="72"/>
      <c r="H645" s="73"/>
      <c r="I645" s="74"/>
    </row>
    <row r="646" spans="1:9" ht="48.75" customHeight="1" x14ac:dyDescent="0.3">
      <c r="A646" s="71"/>
      <c r="B646" s="71"/>
      <c r="C646" s="90"/>
      <c r="D646" s="71"/>
      <c r="E646" s="71"/>
      <c r="G646" s="72"/>
      <c r="H646" s="73"/>
      <c r="I646" s="74"/>
    </row>
    <row r="647" spans="1:9" ht="48.75" customHeight="1" x14ac:dyDescent="0.3">
      <c r="A647" s="71"/>
      <c r="B647" s="71"/>
      <c r="C647" s="90"/>
      <c r="D647" s="71"/>
      <c r="E647" s="71"/>
      <c r="G647" s="72"/>
      <c r="H647" s="73"/>
      <c r="I647" s="74"/>
    </row>
    <row r="648" spans="1:9" ht="48.75" customHeight="1" x14ac:dyDescent="0.3">
      <c r="A648" s="71"/>
      <c r="B648" s="71"/>
      <c r="C648" s="90"/>
      <c r="D648" s="71"/>
      <c r="E648" s="71"/>
      <c r="G648" s="72"/>
      <c r="H648" s="73"/>
      <c r="I648" s="74"/>
    </row>
    <row r="649" spans="1:9" ht="48.75" customHeight="1" x14ac:dyDescent="0.3">
      <c r="A649" s="71"/>
      <c r="B649" s="71"/>
      <c r="C649" s="90"/>
      <c r="D649" s="71"/>
      <c r="E649" s="71"/>
      <c r="G649" s="72"/>
      <c r="H649" s="73"/>
      <c r="I649" s="74"/>
    </row>
    <row r="650" spans="1:9" ht="48.75" customHeight="1" x14ac:dyDescent="0.3">
      <c r="A650" s="71"/>
      <c r="B650" s="71"/>
      <c r="C650" s="90"/>
      <c r="D650" s="71"/>
      <c r="E650" s="71"/>
      <c r="G650" s="72"/>
      <c r="H650" s="73"/>
      <c r="I650" s="74"/>
    </row>
    <row r="651" spans="1:9" ht="48.75" customHeight="1" x14ac:dyDescent="0.3">
      <c r="A651" s="71"/>
      <c r="B651" s="71"/>
      <c r="C651" s="90"/>
      <c r="D651" s="71"/>
      <c r="E651" s="71"/>
      <c r="G651" s="72"/>
      <c r="H651" s="73"/>
      <c r="I651" s="74"/>
    </row>
    <row r="652" spans="1:9" ht="48.75" customHeight="1" x14ac:dyDescent="0.3">
      <c r="A652" s="71"/>
      <c r="B652" s="71"/>
      <c r="C652" s="90"/>
      <c r="D652" s="71"/>
      <c r="E652" s="71"/>
      <c r="G652" s="72"/>
      <c r="H652" s="73"/>
      <c r="I652" s="74"/>
    </row>
    <row r="653" spans="1:9" ht="48.75" customHeight="1" x14ac:dyDescent="0.3">
      <c r="A653" s="71"/>
      <c r="B653" s="71"/>
      <c r="C653" s="90"/>
      <c r="D653" s="71"/>
      <c r="E653" s="71"/>
      <c r="G653" s="72"/>
      <c r="H653" s="73"/>
      <c r="I653" s="74"/>
    </row>
    <row r="654" spans="1:9" ht="48.75" customHeight="1" x14ac:dyDescent="0.3">
      <c r="A654" s="71"/>
      <c r="B654" s="71"/>
      <c r="C654" s="90"/>
      <c r="D654" s="71"/>
      <c r="E654" s="71"/>
      <c r="G654" s="72"/>
      <c r="H654" s="73"/>
      <c r="I654" s="74"/>
    </row>
    <row r="655" spans="1:9" ht="48.75" customHeight="1" x14ac:dyDescent="0.3">
      <c r="A655" s="71"/>
      <c r="B655" s="71"/>
      <c r="C655" s="90"/>
      <c r="D655" s="71"/>
      <c r="E655" s="71"/>
      <c r="G655" s="72"/>
      <c r="H655" s="73"/>
      <c r="I655" s="74"/>
    </row>
    <row r="656" spans="1:9" ht="48.75" customHeight="1" x14ac:dyDescent="0.3">
      <c r="A656" s="71"/>
      <c r="B656" s="71"/>
      <c r="C656" s="90"/>
      <c r="D656" s="71"/>
      <c r="E656" s="71"/>
      <c r="G656" s="72"/>
      <c r="H656" s="73"/>
      <c r="I656" s="74"/>
    </row>
    <row r="657" spans="1:9" ht="48.75" customHeight="1" x14ac:dyDescent="0.3">
      <c r="A657" s="71"/>
      <c r="B657" s="71"/>
      <c r="C657" s="90"/>
      <c r="D657" s="71"/>
      <c r="E657" s="71"/>
      <c r="G657" s="72"/>
      <c r="H657" s="73"/>
      <c r="I657" s="74"/>
    </row>
    <row r="658" spans="1:9" ht="48.75" customHeight="1" x14ac:dyDescent="0.3">
      <c r="A658" s="71"/>
      <c r="B658" s="71"/>
      <c r="C658" s="90"/>
      <c r="D658" s="71"/>
      <c r="E658" s="71"/>
      <c r="G658" s="72"/>
      <c r="H658" s="73"/>
      <c r="I658" s="74"/>
    </row>
    <row r="659" spans="1:9" ht="48.75" customHeight="1" x14ac:dyDescent="0.3">
      <c r="A659" s="71"/>
      <c r="B659" s="71"/>
      <c r="C659" s="90"/>
      <c r="D659" s="71"/>
      <c r="E659" s="71"/>
      <c r="G659" s="72"/>
      <c r="H659" s="73"/>
      <c r="I659" s="74"/>
    </row>
    <row r="660" spans="1:9" ht="48.75" customHeight="1" x14ac:dyDescent="0.3">
      <c r="A660" s="71"/>
      <c r="B660" s="71"/>
      <c r="C660" s="90"/>
      <c r="D660" s="71"/>
      <c r="E660" s="71"/>
      <c r="G660" s="72"/>
      <c r="H660" s="73"/>
      <c r="I660" s="74"/>
    </row>
    <row r="661" spans="1:9" ht="48.75" customHeight="1" x14ac:dyDescent="0.3">
      <c r="A661" s="71"/>
      <c r="B661" s="71"/>
      <c r="C661" s="90"/>
      <c r="D661" s="71"/>
      <c r="E661" s="71"/>
      <c r="G661" s="72"/>
      <c r="H661" s="73"/>
      <c r="I661" s="74"/>
    </row>
    <row r="662" spans="1:9" ht="48.75" customHeight="1" x14ac:dyDescent="0.3">
      <c r="A662" s="71"/>
      <c r="B662" s="71"/>
      <c r="C662" s="90"/>
      <c r="D662" s="71"/>
      <c r="E662" s="71"/>
      <c r="G662" s="72"/>
      <c r="H662" s="73"/>
      <c r="I662" s="74"/>
    </row>
    <row r="663" spans="1:9" ht="48.75" customHeight="1" x14ac:dyDescent="0.3">
      <c r="A663" s="71"/>
      <c r="B663" s="71"/>
      <c r="C663" s="90"/>
      <c r="D663" s="71"/>
      <c r="E663" s="71"/>
      <c r="G663" s="72"/>
      <c r="H663" s="73"/>
      <c r="I663" s="74"/>
    </row>
    <row r="664" spans="1:9" ht="48.75" customHeight="1" x14ac:dyDescent="0.3">
      <c r="A664" s="71"/>
      <c r="B664" s="71"/>
      <c r="C664" s="90"/>
      <c r="D664" s="71"/>
      <c r="E664" s="71"/>
      <c r="G664" s="72"/>
      <c r="H664" s="73"/>
      <c r="I664" s="74"/>
    </row>
    <row r="665" spans="1:9" ht="48.75" customHeight="1" x14ac:dyDescent="0.3">
      <c r="A665" s="71"/>
      <c r="B665" s="71"/>
      <c r="C665" s="90"/>
      <c r="D665" s="71"/>
      <c r="E665" s="71"/>
      <c r="G665" s="72"/>
      <c r="H665" s="73"/>
      <c r="I665" s="74"/>
    </row>
    <row r="666" spans="1:9" ht="48.75" customHeight="1" x14ac:dyDescent="0.3">
      <c r="A666" s="71"/>
      <c r="B666" s="71"/>
      <c r="C666" s="90"/>
      <c r="D666" s="71"/>
      <c r="E666" s="71"/>
      <c r="G666" s="72"/>
      <c r="H666" s="73"/>
      <c r="I666" s="74"/>
    </row>
    <row r="667" spans="1:9" ht="48.75" customHeight="1" x14ac:dyDescent="0.3">
      <c r="A667" s="71"/>
      <c r="B667" s="71"/>
      <c r="C667" s="90"/>
      <c r="D667" s="71"/>
      <c r="E667" s="71"/>
      <c r="G667" s="72"/>
      <c r="H667" s="73"/>
      <c r="I667" s="74"/>
    </row>
    <row r="668" spans="1:9" ht="48.75" customHeight="1" x14ac:dyDescent="0.3">
      <c r="A668" s="71"/>
      <c r="B668" s="71"/>
      <c r="C668" s="90"/>
      <c r="D668" s="71"/>
      <c r="E668" s="71"/>
      <c r="G668" s="72"/>
      <c r="H668" s="73"/>
      <c r="I668" s="74"/>
    </row>
    <row r="669" spans="1:9" ht="48.75" customHeight="1" x14ac:dyDescent="0.3">
      <c r="A669" s="71"/>
      <c r="B669" s="71"/>
      <c r="C669" s="90"/>
      <c r="D669" s="71"/>
      <c r="E669" s="71"/>
      <c r="G669" s="72"/>
      <c r="H669" s="73"/>
      <c r="I669" s="74"/>
    </row>
    <row r="670" spans="1:9" ht="48.75" customHeight="1" x14ac:dyDescent="0.3">
      <c r="A670" s="71"/>
      <c r="B670" s="71"/>
      <c r="C670" s="90"/>
      <c r="D670" s="71"/>
      <c r="E670" s="71"/>
      <c r="G670" s="72"/>
      <c r="H670" s="73"/>
      <c r="I670" s="74"/>
    </row>
    <row r="671" spans="1:9" ht="48.75" customHeight="1" x14ac:dyDescent="0.3">
      <c r="A671" s="71"/>
      <c r="B671" s="71"/>
      <c r="C671" s="90"/>
      <c r="D671" s="71"/>
      <c r="E671" s="71"/>
      <c r="G671" s="72"/>
      <c r="H671" s="73"/>
      <c r="I671" s="74"/>
    </row>
    <row r="672" spans="1:9" ht="48.75" customHeight="1" x14ac:dyDescent="0.3">
      <c r="A672" s="71"/>
      <c r="B672" s="71"/>
      <c r="C672" s="90"/>
      <c r="D672" s="71"/>
      <c r="E672" s="71"/>
      <c r="G672" s="72"/>
      <c r="H672" s="73"/>
      <c r="I672" s="74"/>
    </row>
    <row r="673" spans="1:9" ht="48.75" customHeight="1" x14ac:dyDescent="0.3">
      <c r="A673" s="71"/>
      <c r="B673" s="71"/>
      <c r="C673" s="90"/>
      <c r="D673" s="71"/>
      <c r="E673" s="71"/>
      <c r="G673" s="72"/>
      <c r="H673" s="73"/>
      <c r="I673" s="74"/>
    </row>
    <row r="674" spans="1:9" ht="48.75" customHeight="1" x14ac:dyDescent="0.3">
      <c r="A674" s="71"/>
      <c r="B674" s="71"/>
      <c r="C674" s="90"/>
      <c r="D674" s="71"/>
      <c r="E674" s="71"/>
      <c r="G674" s="72"/>
      <c r="H674" s="73"/>
      <c r="I674" s="74"/>
    </row>
    <row r="675" spans="1:9" ht="48.75" customHeight="1" x14ac:dyDescent="0.3">
      <c r="A675" s="71"/>
      <c r="B675" s="71"/>
      <c r="C675" s="90"/>
      <c r="D675" s="71"/>
      <c r="E675" s="71"/>
      <c r="G675" s="72"/>
      <c r="H675" s="73"/>
      <c r="I675" s="74"/>
    </row>
    <row r="676" spans="1:9" ht="48.75" customHeight="1" x14ac:dyDescent="0.3">
      <c r="A676" s="71"/>
      <c r="B676" s="71"/>
      <c r="C676" s="90"/>
      <c r="D676" s="71"/>
      <c r="E676" s="71"/>
      <c r="G676" s="72"/>
      <c r="H676" s="73"/>
      <c r="I676" s="74"/>
    </row>
    <row r="677" spans="1:9" ht="48.75" customHeight="1" x14ac:dyDescent="0.3">
      <c r="A677" s="71"/>
      <c r="B677" s="71"/>
      <c r="C677" s="90"/>
      <c r="D677" s="71"/>
      <c r="E677" s="71"/>
      <c r="G677" s="72"/>
      <c r="H677" s="73"/>
      <c r="I677" s="74"/>
    </row>
    <row r="678" spans="1:9" ht="48.75" customHeight="1" x14ac:dyDescent="0.3">
      <c r="A678" s="71"/>
      <c r="B678" s="71"/>
      <c r="C678" s="90"/>
      <c r="D678" s="71"/>
      <c r="E678" s="71"/>
      <c r="G678" s="72"/>
      <c r="H678" s="73"/>
      <c r="I678" s="74"/>
    </row>
    <row r="679" spans="1:9" ht="48.75" customHeight="1" x14ac:dyDescent="0.3">
      <c r="A679" s="71"/>
      <c r="B679" s="71"/>
      <c r="C679" s="90"/>
      <c r="D679" s="71"/>
      <c r="E679" s="71"/>
      <c r="G679" s="72"/>
      <c r="H679" s="73"/>
      <c r="I679" s="74"/>
    </row>
    <row r="680" spans="1:9" ht="48.75" customHeight="1" x14ac:dyDescent="0.3">
      <c r="A680" s="71"/>
      <c r="B680" s="71"/>
      <c r="C680" s="90"/>
      <c r="D680" s="71"/>
      <c r="E680" s="71"/>
      <c r="G680" s="72"/>
      <c r="H680" s="73"/>
      <c r="I680" s="74"/>
    </row>
    <row r="681" spans="1:9" ht="48.75" customHeight="1" x14ac:dyDescent="0.3">
      <c r="A681" s="71"/>
      <c r="B681" s="71"/>
      <c r="C681" s="90"/>
      <c r="D681" s="71"/>
      <c r="E681" s="71"/>
      <c r="G681" s="72"/>
      <c r="H681" s="73"/>
      <c r="I681" s="74"/>
    </row>
    <row r="682" spans="1:9" ht="48.75" customHeight="1" x14ac:dyDescent="0.3">
      <c r="A682" s="71"/>
      <c r="B682" s="71"/>
      <c r="C682" s="90"/>
      <c r="D682" s="71"/>
      <c r="E682" s="71"/>
      <c r="G682" s="72"/>
      <c r="H682" s="73"/>
      <c r="I682" s="74"/>
    </row>
    <row r="683" spans="1:9" ht="48.75" customHeight="1" x14ac:dyDescent="0.3">
      <c r="A683" s="71"/>
      <c r="B683" s="71"/>
      <c r="C683" s="90"/>
      <c r="D683" s="71"/>
      <c r="E683" s="71"/>
      <c r="G683" s="72"/>
      <c r="H683" s="73"/>
      <c r="I683" s="74"/>
    </row>
    <row r="684" spans="1:9" ht="48.75" customHeight="1" x14ac:dyDescent="0.3">
      <c r="A684" s="71"/>
      <c r="B684" s="71"/>
      <c r="C684" s="90"/>
      <c r="D684" s="71"/>
      <c r="E684" s="71"/>
      <c r="G684" s="72"/>
      <c r="H684" s="73"/>
      <c r="I684" s="74"/>
    </row>
    <row r="685" spans="1:9" ht="48.75" customHeight="1" x14ac:dyDescent="0.3">
      <c r="A685" s="71"/>
      <c r="B685" s="71"/>
      <c r="C685" s="90"/>
      <c r="D685" s="71"/>
      <c r="E685" s="71"/>
      <c r="G685" s="72"/>
      <c r="H685" s="73"/>
      <c r="I685" s="74"/>
    </row>
    <row r="686" spans="1:9" ht="48.75" customHeight="1" x14ac:dyDescent="0.3">
      <c r="A686" s="71"/>
      <c r="B686" s="71"/>
      <c r="C686" s="90"/>
      <c r="D686" s="71"/>
      <c r="E686" s="71"/>
      <c r="G686" s="72"/>
      <c r="H686" s="73"/>
      <c r="I686" s="74"/>
    </row>
    <row r="687" spans="1:9" ht="48.75" customHeight="1" x14ac:dyDescent="0.3">
      <c r="A687" s="71"/>
      <c r="B687" s="71"/>
      <c r="C687" s="90"/>
      <c r="D687" s="71"/>
      <c r="E687" s="71"/>
      <c r="G687" s="72"/>
      <c r="H687" s="73"/>
      <c r="I687" s="74"/>
    </row>
    <row r="688" spans="1:9" ht="48.75" customHeight="1" x14ac:dyDescent="0.3">
      <c r="A688" s="71"/>
      <c r="B688" s="71"/>
      <c r="C688" s="90"/>
      <c r="D688" s="71"/>
      <c r="E688" s="71"/>
      <c r="G688" s="72"/>
      <c r="H688" s="73"/>
      <c r="I688" s="74"/>
    </row>
    <row r="689" spans="1:9" ht="48.75" customHeight="1" x14ac:dyDescent="0.3">
      <c r="A689" s="71"/>
      <c r="B689" s="71"/>
      <c r="C689" s="90"/>
      <c r="D689" s="71"/>
      <c r="E689" s="71"/>
      <c r="G689" s="72"/>
      <c r="H689" s="73"/>
      <c r="I689" s="74"/>
    </row>
    <row r="690" spans="1:9" ht="48.75" customHeight="1" x14ac:dyDescent="0.3">
      <c r="A690" s="71"/>
      <c r="B690" s="71"/>
      <c r="C690" s="90"/>
      <c r="D690" s="71"/>
      <c r="E690" s="71"/>
      <c r="G690" s="72"/>
      <c r="H690" s="73"/>
      <c r="I690" s="74"/>
    </row>
    <row r="691" spans="1:9" ht="48.75" customHeight="1" x14ac:dyDescent="0.3">
      <c r="A691" s="71"/>
      <c r="B691" s="71"/>
      <c r="C691" s="90"/>
      <c r="D691" s="71"/>
      <c r="E691" s="71"/>
      <c r="G691" s="72"/>
      <c r="H691" s="73"/>
      <c r="I691" s="74"/>
    </row>
    <row r="692" spans="1:9" ht="48.75" customHeight="1" x14ac:dyDescent="0.3">
      <c r="A692" s="71"/>
      <c r="B692" s="71"/>
      <c r="C692" s="90"/>
      <c r="D692" s="71"/>
      <c r="E692" s="71"/>
      <c r="G692" s="72"/>
      <c r="H692" s="73"/>
      <c r="I692" s="74"/>
    </row>
    <row r="693" spans="1:9" ht="48.75" customHeight="1" x14ac:dyDescent="0.3">
      <c r="A693" s="71"/>
      <c r="B693" s="71"/>
      <c r="C693" s="90"/>
      <c r="D693" s="71"/>
      <c r="E693" s="71"/>
      <c r="G693" s="72"/>
      <c r="H693" s="73"/>
      <c r="I693" s="74"/>
    </row>
    <row r="694" spans="1:9" ht="48.75" customHeight="1" x14ac:dyDescent="0.3">
      <c r="A694" s="71"/>
      <c r="B694" s="71"/>
      <c r="C694" s="90"/>
      <c r="D694" s="71"/>
      <c r="E694" s="71"/>
      <c r="G694" s="72"/>
      <c r="H694" s="73"/>
      <c r="I694" s="74"/>
    </row>
    <row r="695" spans="1:9" ht="48.75" customHeight="1" x14ac:dyDescent="0.3">
      <c r="A695" s="71"/>
      <c r="B695" s="71"/>
      <c r="C695" s="90"/>
      <c r="D695" s="71"/>
      <c r="E695" s="71"/>
      <c r="G695" s="72"/>
      <c r="H695" s="73"/>
      <c r="I695" s="74"/>
    </row>
    <row r="696" spans="1:9" ht="48.75" customHeight="1" x14ac:dyDescent="0.3">
      <c r="A696" s="71"/>
      <c r="B696" s="71"/>
      <c r="C696" s="90"/>
      <c r="D696" s="71"/>
      <c r="E696" s="71"/>
      <c r="G696" s="72"/>
      <c r="H696" s="73"/>
      <c r="I696" s="74"/>
    </row>
    <row r="697" spans="1:9" ht="48.75" customHeight="1" x14ac:dyDescent="0.3">
      <c r="A697" s="71"/>
      <c r="B697" s="71"/>
      <c r="C697" s="90"/>
      <c r="D697" s="71"/>
      <c r="E697" s="71"/>
      <c r="G697" s="72"/>
      <c r="H697" s="73"/>
      <c r="I697" s="74"/>
    </row>
    <row r="698" spans="1:9" ht="48.75" customHeight="1" x14ac:dyDescent="0.3">
      <c r="A698" s="71"/>
      <c r="B698" s="71"/>
      <c r="C698" s="90"/>
      <c r="D698" s="71"/>
      <c r="E698" s="71"/>
      <c r="G698" s="72"/>
      <c r="H698" s="73"/>
      <c r="I698" s="74"/>
    </row>
    <row r="699" spans="1:9" ht="48.75" customHeight="1" x14ac:dyDescent="0.3">
      <c r="A699" s="71"/>
      <c r="B699" s="71"/>
      <c r="C699" s="90"/>
      <c r="D699" s="71"/>
      <c r="E699" s="71"/>
      <c r="G699" s="72"/>
      <c r="H699" s="73"/>
      <c r="I699" s="74"/>
    </row>
    <row r="700" spans="1:9" ht="48.75" customHeight="1" x14ac:dyDescent="0.3">
      <c r="A700" s="71"/>
      <c r="B700" s="71"/>
      <c r="C700" s="90"/>
      <c r="D700" s="71"/>
      <c r="E700" s="71"/>
      <c r="G700" s="72"/>
      <c r="H700" s="73"/>
      <c r="I700" s="74"/>
    </row>
    <row r="701" spans="1:9" ht="48.75" customHeight="1" x14ac:dyDescent="0.3">
      <c r="A701" s="71"/>
      <c r="B701" s="71"/>
      <c r="C701" s="90"/>
      <c r="D701" s="71"/>
      <c r="E701" s="71"/>
      <c r="G701" s="72"/>
      <c r="H701" s="73"/>
      <c r="I701" s="74"/>
    </row>
    <row r="702" spans="1:9" ht="48.75" customHeight="1" x14ac:dyDescent="0.3">
      <c r="A702" s="71"/>
      <c r="B702" s="71"/>
      <c r="C702" s="90"/>
      <c r="D702" s="71"/>
      <c r="E702" s="71"/>
      <c r="G702" s="72"/>
      <c r="H702" s="73"/>
      <c r="I702" s="74"/>
    </row>
    <row r="703" spans="1:9" ht="48.75" customHeight="1" x14ac:dyDescent="0.3">
      <c r="A703" s="71"/>
      <c r="B703" s="71"/>
      <c r="C703" s="90"/>
      <c r="D703" s="71"/>
      <c r="E703" s="71"/>
      <c r="G703" s="72"/>
      <c r="H703" s="73"/>
      <c r="I703" s="74"/>
    </row>
    <row r="704" spans="1:9" ht="48.75" customHeight="1" x14ac:dyDescent="0.3">
      <c r="A704" s="71"/>
      <c r="B704" s="71"/>
      <c r="C704" s="90"/>
      <c r="D704" s="71"/>
      <c r="E704" s="71"/>
      <c r="G704" s="72"/>
      <c r="H704" s="73"/>
      <c r="I704" s="74"/>
    </row>
    <row r="705" spans="1:9" ht="48.75" customHeight="1" x14ac:dyDescent="0.3">
      <c r="A705" s="71"/>
      <c r="B705" s="71"/>
      <c r="C705" s="90"/>
      <c r="D705" s="71"/>
      <c r="E705" s="71"/>
      <c r="G705" s="72"/>
      <c r="H705" s="73"/>
      <c r="I705" s="74"/>
    </row>
    <row r="706" spans="1:9" ht="48.75" customHeight="1" x14ac:dyDescent="0.3">
      <c r="A706" s="71"/>
      <c r="B706" s="71"/>
      <c r="C706" s="90"/>
      <c r="D706" s="71"/>
      <c r="E706" s="71"/>
      <c r="G706" s="72"/>
      <c r="H706" s="73"/>
      <c r="I706" s="74"/>
    </row>
    <row r="707" spans="1:9" ht="48.75" customHeight="1" x14ac:dyDescent="0.3">
      <c r="A707" s="71"/>
      <c r="B707" s="71"/>
      <c r="C707" s="90"/>
      <c r="D707" s="71"/>
      <c r="E707" s="71"/>
      <c r="G707" s="72"/>
      <c r="H707" s="73"/>
      <c r="I707" s="74"/>
    </row>
    <row r="708" spans="1:9" ht="48.75" customHeight="1" x14ac:dyDescent="0.3">
      <c r="A708" s="71"/>
      <c r="B708" s="71"/>
      <c r="C708" s="90"/>
      <c r="D708" s="71"/>
      <c r="E708" s="71"/>
      <c r="G708" s="72"/>
      <c r="H708" s="73"/>
      <c r="I708" s="74"/>
    </row>
    <row r="709" spans="1:9" ht="48.75" customHeight="1" x14ac:dyDescent="0.3">
      <c r="A709" s="71"/>
      <c r="B709" s="71"/>
      <c r="C709" s="90"/>
      <c r="D709" s="71"/>
      <c r="E709" s="71"/>
      <c r="G709" s="72"/>
      <c r="H709" s="73"/>
      <c r="I709" s="74"/>
    </row>
    <row r="710" spans="1:9" ht="48.75" customHeight="1" x14ac:dyDescent="0.3">
      <c r="A710" s="71"/>
      <c r="B710" s="71"/>
      <c r="C710" s="90"/>
      <c r="D710" s="71"/>
      <c r="E710" s="71"/>
      <c r="G710" s="72"/>
      <c r="H710" s="73"/>
      <c r="I710" s="74"/>
    </row>
    <row r="711" spans="1:9" ht="48.75" customHeight="1" x14ac:dyDescent="0.3">
      <c r="A711" s="71"/>
      <c r="B711" s="71"/>
      <c r="C711" s="90"/>
      <c r="D711" s="71"/>
      <c r="E711" s="71"/>
      <c r="G711" s="72"/>
      <c r="H711" s="73"/>
      <c r="I711" s="74"/>
    </row>
    <row r="712" spans="1:9" ht="48.75" customHeight="1" x14ac:dyDescent="0.3">
      <c r="A712" s="71"/>
      <c r="B712" s="71"/>
      <c r="C712" s="90"/>
      <c r="D712" s="71"/>
      <c r="E712" s="71"/>
      <c r="G712" s="72"/>
      <c r="H712" s="73"/>
      <c r="I712" s="74"/>
    </row>
    <row r="713" spans="1:9" ht="48.75" customHeight="1" x14ac:dyDescent="0.3">
      <c r="A713" s="71"/>
      <c r="B713" s="71"/>
      <c r="C713" s="90"/>
      <c r="D713" s="71"/>
      <c r="E713" s="71"/>
      <c r="G713" s="72"/>
      <c r="H713" s="73"/>
      <c r="I713" s="74"/>
    </row>
    <row r="714" spans="1:9" ht="48.75" customHeight="1" x14ac:dyDescent="0.3">
      <c r="A714" s="71"/>
      <c r="B714" s="71"/>
      <c r="C714" s="90"/>
      <c r="D714" s="71"/>
      <c r="E714" s="71"/>
      <c r="G714" s="72"/>
      <c r="H714" s="73"/>
      <c r="I714" s="74"/>
    </row>
    <row r="715" spans="1:9" ht="48.75" customHeight="1" x14ac:dyDescent="0.3">
      <c r="A715" s="71"/>
      <c r="B715" s="71"/>
      <c r="C715" s="90"/>
      <c r="D715" s="71"/>
      <c r="E715" s="71"/>
      <c r="G715" s="72"/>
      <c r="H715" s="73"/>
      <c r="I715" s="74"/>
    </row>
    <row r="716" spans="1:9" ht="48.75" customHeight="1" x14ac:dyDescent="0.3">
      <c r="A716" s="71"/>
      <c r="B716" s="71"/>
      <c r="C716" s="90"/>
      <c r="D716" s="71"/>
      <c r="E716" s="71"/>
      <c r="G716" s="72"/>
      <c r="H716" s="73"/>
      <c r="I716" s="74"/>
    </row>
    <row r="717" spans="1:9" ht="48.75" customHeight="1" x14ac:dyDescent="0.3">
      <c r="A717" s="71"/>
      <c r="B717" s="71"/>
      <c r="C717" s="90"/>
      <c r="D717" s="71"/>
      <c r="E717" s="71"/>
      <c r="G717" s="72"/>
      <c r="H717" s="73"/>
      <c r="I717" s="74"/>
    </row>
    <row r="718" spans="1:9" ht="48.75" customHeight="1" x14ac:dyDescent="0.3">
      <c r="A718" s="71"/>
      <c r="B718" s="71"/>
      <c r="C718" s="90"/>
      <c r="D718" s="71"/>
      <c r="E718" s="71"/>
      <c r="G718" s="72"/>
      <c r="H718" s="73"/>
      <c r="I718" s="74"/>
    </row>
    <row r="719" spans="1:9" ht="48.75" customHeight="1" x14ac:dyDescent="0.3">
      <c r="A719" s="71"/>
      <c r="B719" s="71"/>
      <c r="C719" s="90"/>
      <c r="D719" s="71"/>
      <c r="E719" s="71"/>
      <c r="G719" s="72"/>
      <c r="H719" s="73"/>
      <c r="I719" s="74"/>
    </row>
    <row r="720" spans="1:9" ht="48.75" customHeight="1" x14ac:dyDescent="0.3">
      <c r="A720" s="71"/>
      <c r="B720" s="71"/>
      <c r="C720" s="90"/>
      <c r="D720" s="71"/>
      <c r="E720" s="71"/>
      <c r="G720" s="72"/>
      <c r="H720" s="73"/>
      <c r="I720" s="74"/>
    </row>
    <row r="721" spans="1:9" ht="48.75" customHeight="1" x14ac:dyDescent="0.3">
      <c r="A721" s="71"/>
      <c r="B721" s="71"/>
      <c r="C721" s="90"/>
      <c r="D721" s="71"/>
      <c r="E721" s="71"/>
      <c r="G721" s="72"/>
      <c r="H721" s="73"/>
      <c r="I721" s="74"/>
    </row>
    <row r="722" spans="1:9" ht="48.75" customHeight="1" x14ac:dyDescent="0.3">
      <c r="A722" s="71"/>
      <c r="B722" s="71"/>
      <c r="C722" s="90"/>
      <c r="D722" s="71"/>
      <c r="E722" s="71"/>
      <c r="G722" s="72"/>
      <c r="H722" s="73"/>
      <c r="I722" s="74"/>
    </row>
    <row r="723" spans="1:9" ht="48.75" customHeight="1" x14ac:dyDescent="0.3">
      <c r="A723" s="71"/>
      <c r="B723" s="71"/>
      <c r="C723" s="90"/>
      <c r="D723" s="71"/>
      <c r="E723" s="71"/>
      <c r="G723" s="72"/>
      <c r="H723" s="73"/>
      <c r="I723" s="74"/>
    </row>
    <row r="724" spans="1:9" ht="48.75" customHeight="1" x14ac:dyDescent="0.3">
      <c r="A724" s="71"/>
      <c r="B724" s="71"/>
      <c r="C724" s="90"/>
      <c r="D724" s="71"/>
      <c r="E724" s="71"/>
      <c r="G724" s="72"/>
      <c r="H724" s="73"/>
      <c r="I724" s="74"/>
    </row>
    <row r="725" spans="1:9" ht="48.75" customHeight="1" x14ac:dyDescent="0.3">
      <c r="A725" s="71"/>
      <c r="B725" s="71"/>
      <c r="C725" s="90"/>
      <c r="D725" s="71"/>
      <c r="E725" s="71"/>
      <c r="G725" s="72"/>
      <c r="H725" s="73"/>
      <c r="I725" s="74"/>
    </row>
    <row r="726" spans="1:9" ht="48.75" customHeight="1" x14ac:dyDescent="0.3">
      <c r="A726" s="71"/>
      <c r="B726" s="71"/>
      <c r="C726" s="90"/>
      <c r="D726" s="71"/>
      <c r="E726" s="71"/>
      <c r="G726" s="72"/>
      <c r="H726" s="73"/>
      <c r="I726" s="74"/>
    </row>
    <row r="727" spans="1:9" ht="48.75" customHeight="1" x14ac:dyDescent="0.3">
      <c r="A727" s="71"/>
      <c r="B727" s="71"/>
      <c r="C727" s="90"/>
      <c r="D727" s="71"/>
      <c r="E727" s="71"/>
      <c r="G727" s="72"/>
      <c r="H727" s="73"/>
      <c r="I727" s="74"/>
    </row>
    <row r="728" spans="1:9" ht="48.75" customHeight="1" x14ac:dyDescent="0.3">
      <c r="A728" s="71"/>
      <c r="B728" s="71"/>
      <c r="C728" s="90"/>
      <c r="D728" s="71"/>
      <c r="E728" s="71"/>
      <c r="G728" s="72"/>
      <c r="H728" s="73"/>
      <c r="I728" s="74"/>
    </row>
    <row r="729" spans="1:9" ht="48.75" customHeight="1" x14ac:dyDescent="0.3">
      <c r="A729" s="71"/>
      <c r="B729" s="71"/>
      <c r="C729" s="90"/>
      <c r="D729" s="71"/>
      <c r="E729" s="71"/>
      <c r="G729" s="72"/>
      <c r="H729" s="73"/>
      <c r="I729" s="74"/>
    </row>
    <row r="730" spans="1:9" ht="48.75" customHeight="1" x14ac:dyDescent="0.3">
      <c r="A730" s="71"/>
      <c r="B730" s="71"/>
      <c r="C730" s="90"/>
      <c r="D730" s="71"/>
      <c r="E730" s="71"/>
      <c r="G730" s="72"/>
      <c r="H730" s="73"/>
      <c r="I730" s="74"/>
    </row>
    <row r="731" spans="1:9" ht="48.75" customHeight="1" x14ac:dyDescent="0.3">
      <c r="A731" s="71"/>
      <c r="B731" s="71"/>
      <c r="C731" s="90"/>
      <c r="D731" s="71"/>
      <c r="E731" s="71"/>
      <c r="G731" s="72"/>
      <c r="H731" s="73"/>
      <c r="I731" s="74"/>
    </row>
    <row r="732" spans="1:9" ht="48.75" customHeight="1" x14ac:dyDescent="0.3">
      <c r="A732" s="71"/>
      <c r="B732" s="71"/>
      <c r="C732" s="90"/>
      <c r="D732" s="71"/>
      <c r="E732" s="71"/>
      <c r="G732" s="72"/>
      <c r="H732" s="73"/>
      <c r="I732" s="74"/>
    </row>
    <row r="733" spans="1:9" ht="48.75" customHeight="1" x14ac:dyDescent="0.3">
      <c r="A733" s="71"/>
      <c r="B733" s="71"/>
      <c r="C733" s="90"/>
      <c r="D733" s="71"/>
      <c r="E733" s="71"/>
      <c r="G733" s="72"/>
      <c r="H733" s="73"/>
      <c r="I733" s="74"/>
    </row>
    <row r="734" spans="1:9" ht="48.75" customHeight="1" x14ac:dyDescent="0.3">
      <c r="A734" s="71"/>
      <c r="B734" s="71"/>
      <c r="C734" s="90"/>
      <c r="D734" s="71"/>
      <c r="E734" s="71"/>
      <c r="G734" s="72"/>
      <c r="H734" s="73"/>
      <c r="I734" s="74"/>
    </row>
    <row r="735" spans="1:9" ht="48.75" customHeight="1" x14ac:dyDescent="0.3">
      <c r="A735" s="71"/>
      <c r="B735" s="71"/>
      <c r="C735" s="90"/>
      <c r="D735" s="71"/>
      <c r="E735" s="71"/>
      <c r="G735" s="72"/>
      <c r="H735" s="73"/>
      <c r="I735" s="74"/>
    </row>
    <row r="736" spans="1:9" ht="48.75" customHeight="1" x14ac:dyDescent="0.3">
      <c r="A736" s="71"/>
      <c r="B736" s="71"/>
      <c r="C736" s="90"/>
      <c r="D736" s="71"/>
      <c r="E736" s="71"/>
      <c r="G736" s="72"/>
      <c r="H736" s="73"/>
      <c r="I736" s="74"/>
    </row>
    <row r="737" spans="1:9" ht="48.75" customHeight="1" x14ac:dyDescent="0.3">
      <c r="A737" s="71"/>
      <c r="B737" s="71"/>
      <c r="C737" s="90"/>
      <c r="D737" s="71"/>
      <c r="E737" s="71"/>
      <c r="G737" s="72"/>
      <c r="H737" s="73"/>
      <c r="I737" s="74"/>
    </row>
    <row r="738" spans="1:9" ht="48.75" customHeight="1" x14ac:dyDescent="0.3">
      <c r="A738" s="71"/>
      <c r="B738" s="71"/>
      <c r="C738" s="90"/>
      <c r="D738" s="71"/>
      <c r="E738" s="71"/>
      <c r="G738" s="72"/>
      <c r="H738" s="73"/>
      <c r="I738" s="74"/>
    </row>
    <row r="739" spans="1:9" ht="48.75" customHeight="1" x14ac:dyDescent="0.3">
      <c r="A739" s="71"/>
      <c r="B739" s="71"/>
      <c r="C739" s="90"/>
      <c r="D739" s="71"/>
      <c r="E739" s="71"/>
      <c r="G739" s="72"/>
      <c r="H739" s="73"/>
      <c r="I739" s="74"/>
    </row>
    <row r="740" spans="1:9" ht="48.75" customHeight="1" x14ac:dyDescent="0.3">
      <c r="A740" s="71"/>
      <c r="B740" s="71"/>
      <c r="C740" s="90"/>
      <c r="D740" s="71"/>
      <c r="E740" s="71"/>
      <c r="G740" s="72"/>
      <c r="H740" s="73"/>
      <c r="I740" s="74"/>
    </row>
    <row r="741" spans="1:9" ht="48.75" customHeight="1" x14ac:dyDescent="0.3">
      <c r="A741" s="71"/>
      <c r="B741" s="71"/>
      <c r="C741" s="90"/>
      <c r="D741" s="71"/>
      <c r="E741" s="71"/>
      <c r="G741" s="72"/>
      <c r="H741" s="73"/>
      <c r="I741" s="74"/>
    </row>
    <row r="742" spans="1:9" ht="48.75" customHeight="1" x14ac:dyDescent="0.3">
      <c r="A742" s="71"/>
      <c r="B742" s="71"/>
      <c r="C742" s="90"/>
      <c r="D742" s="71"/>
      <c r="E742" s="71"/>
      <c r="G742" s="72"/>
      <c r="H742" s="73"/>
      <c r="I742" s="74"/>
    </row>
    <row r="743" spans="1:9" ht="48.75" customHeight="1" x14ac:dyDescent="0.3">
      <c r="A743" s="71"/>
      <c r="B743" s="71"/>
      <c r="C743" s="90"/>
      <c r="D743" s="71"/>
      <c r="E743" s="71"/>
      <c r="G743" s="72"/>
      <c r="H743" s="73"/>
      <c r="I743" s="74"/>
    </row>
    <row r="744" spans="1:9" ht="48.75" customHeight="1" x14ac:dyDescent="0.3">
      <c r="A744" s="71"/>
      <c r="B744" s="71"/>
      <c r="C744" s="90"/>
      <c r="D744" s="71"/>
      <c r="E744" s="71"/>
      <c r="G744" s="72"/>
      <c r="H744" s="73"/>
      <c r="I744" s="74"/>
    </row>
    <row r="745" spans="1:9" ht="48.75" customHeight="1" x14ac:dyDescent="0.3">
      <c r="A745" s="71"/>
      <c r="B745" s="71"/>
      <c r="C745" s="90"/>
      <c r="D745" s="71"/>
      <c r="E745" s="71"/>
      <c r="G745" s="72"/>
      <c r="H745" s="73"/>
      <c r="I745" s="74"/>
    </row>
    <row r="746" spans="1:9" ht="48.75" customHeight="1" x14ac:dyDescent="0.3">
      <c r="A746" s="71"/>
      <c r="B746" s="71"/>
      <c r="C746" s="90"/>
      <c r="D746" s="71"/>
      <c r="E746" s="71"/>
      <c r="G746" s="72"/>
      <c r="H746" s="73"/>
      <c r="I746" s="74"/>
    </row>
    <row r="747" spans="1:9" ht="48.75" customHeight="1" x14ac:dyDescent="0.3">
      <c r="A747" s="71"/>
      <c r="B747" s="71"/>
      <c r="C747" s="90"/>
      <c r="D747" s="71"/>
      <c r="E747" s="71"/>
      <c r="G747" s="72"/>
      <c r="H747" s="73"/>
      <c r="I747" s="74"/>
    </row>
    <row r="748" spans="1:9" ht="48.75" customHeight="1" x14ac:dyDescent="0.3">
      <c r="A748" s="71"/>
      <c r="B748" s="71"/>
      <c r="C748" s="90"/>
      <c r="D748" s="71"/>
      <c r="E748" s="71"/>
      <c r="G748" s="72"/>
      <c r="H748" s="73"/>
      <c r="I748" s="74"/>
    </row>
    <row r="749" spans="1:9" ht="48.75" customHeight="1" x14ac:dyDescent="0.3">
      <c r="A749" s="71"/>
      <c r="B749" s="71"/>
      <c r="C749" s="90"/>
      <c r="D749" s="71"/>
      <c r="E749" s="71"/>
      <c r="G749" s="72"/>
      <c r="H749" s="73"/>
      <c r="I749" s="74"/>
    </row>
    <row r="750" spans="1:9" ht="48.75" customHeight="1" x14ac:dyDescent="0.3">
      <c r="A750" s="71"/>
      <c r="B750" s="71"/>
      <c r="C750" s="90"/>
      <c r="D750" s="71"/>
      <c r="E750" s="71"/>
      <c r="G750" s="72"/>
      <c r="H750" s="73"/>
      <c r="I750" s="74"/>
    </row>
    <row r="751" spans="1:9" ht="48.75" customHeight="1" x14ac:dyDescent="0.3">
      <c r="A751" s="71"/>
      <c r="B751" s="71"/>
      <c r="C751" s="90"/>
      <c r="D751" s="71"/>
      <c r="E751" s="71"/>
      <c r="G751" s="72"/>
      <c r="H751" s="73"/>
      <c r="I751" s="74"/>
    </row>
    <row r="752" spans="1:9" ht="48.75" customHeight="1" x14ac:dyDescent="0.3">
      <c r="A752" s="71"/>
      <c r="B752" s="71"/>
      <c r="C752" s="90"/>
      <c r="D752" s="71"/>
      <c r="E752" s="71"/>
      <c r="G752" s="72"/>
      <c r="H752" s="73"/>
      <c r="I752" s="74"/>
    </row>
    <row r="753" spans="1:9" ht="48.75" customHeight="1" x14ac:dyDescent="0.3">
      <c r="A753" s="71"/>
      <c r="B753" s="71"/>
      <c r="C753" s="90"/>
      <c r="D753" s="71"/>
      <c r="E753" s="71"/>
      <c r="G753" s="72"/>
      <c r="H753" s="73"/>
      <c r="I753" s="74"/>
    </row>
    <row r="754" spans="1:9" ht="48.75" customHeight="1" x14ac:dyDescent="0.3">
      <c r="A754" s="71"/>
      <c r="B754" s="71"/>
      <c r="C754" s="90"/>
      <c r="D754" s="71"/>
      <c r="E754" s="71"/>
      <c r="G754" s="72"/>
      <c r="H754" s="73"/>
      <c r="I754" s="74"/>
    </row>
    <row r="755" spans="1:9" ht="48.75" customHeight="1" x14ac:dyDescent="0.3">
      <c r="A755" s="71"/>
      <c r="B755" s="71"/>
      <c r="C755" s="90"/>
      <c r="D755" s="71"/>
      <c r="E755" s="71"/>
      <c r="G755" s="72"/>
      <c r="H755" s="73"/>
      <c r="I755" s="74"/>
    </row>
    <row r="756" spans="1:9" ht="48.75" customHeight="1" x14ac:dyDescent="0.3">
      <c r="A756" s="71"/>
      <c r="B756" s="71"/>
      <c r="C756" s="90"/>
      <c r="D756" s="71"/>
      <c r="E756" s="71"/>
      <c r="G756" s="72"/>
      <c r="H756" s="73"/>
      <c r="I756" s="74"/>
    </row>
    <row r="757" spans="1:9" ht="48.75" customHeight="1" x14ac:dyDescent="0.3">
      <c r="A757" s="71"/>
      <c r="B757" s="71"/>
      <c r="C757" s="90"/>
      <c r="D757" s="71"/>
      <c r="E757" s="71"/>
      <c r="G757" s="72"/>
      <c r="H757" s="73"/>
      <c r="I757" s="74"/>
    </row>
    <row r="758" spans="1:9" ht="48.75" customHeight="1" x14ac:dyDescent="0.3">
      <c r="A758" s="71"/>
      <c r="B758" s="71"/>
      <c r="C758" s="90"/>
      <c r="D758" s="71"/>
      <c r="E758" s="71"/>
      <c r="G758" s="72"/>
      <c r="H758" s="73"/>
      <c r="I758" s="74"/>
    </row>
    <row r="759" spans="1:9" ht="48.75" customHeight="1" x14ac:dyDescent="0.3">
      <c r="A759" s="71"/>
      <c r="B759" s="71"/>
      <c r="C759" s="90"/>
      <c r="D759" s="71"/>
      <c r="E759" s="71"/>
      <c r="G759" s="72"/>
      <c r="H759" s="73"/>
      <c r="I759" s="74"/>
    </row>
    <row r="760" spans="1:9" ht="48.75" customHeight="1" x14ac:dyDescent="0.3">
      <c r="A760" s="71"/>
      <c r="B760" s="71"/>
      <c r="C760" s="90"/>
      <c r="D760" s="71"/>
      <c r="E760" s="71"/>
      <c r="G760" s="72"/>
      <c r="H760" s="73"/>
      <c r="I760" s="74"/>
    </row>
    <row r="761" spans="1:9" ht="48.75" customHeight="1" x14ac:dyDescent="0.3">
      <c r="A761" s="71"/>
      <c r="B761" s="71"/>
      <c r="C761" s="90"/>
      <c r="D761" s="71"/>
      <c r="E761" s="71"/>
      <c r="G761" s="72"/>
      <c r="H761" s="73"/>
      <c r="I761" s="74"/>
    </row>
    <row r="762" spans="1:9" ht="48.75" customHeight="1" x14ac:dyDescent="0.3">
      <c r="A762" s="71"/>
      <c r="B762" s="71"/>
      <c r="C762" s="90"/>
      <c r="D762" s="71"/>
      <c r="E762" s="71"/>
      <c r="G762" s="72"/>
      <c r="H762" s="73"/>
      <c r="I762" s="74"/>
    </row>
    <row r="763" spans="1:9" ht="48.75" customHeight="1" x14ac:dyDescent="0.3">
      <c r="A763" s="71"/>
      <c r="B763" s="71"/>
      <c r="C763" s="90"/>
      <c r="D763" s="71"/>
      <c r="E763" s="71"/>
      <c r="G763" s="72"/>
      <c r="H763" s="73"/>
      <c r="I763" s="74"/>
    </row>
    <row r="764" spans="1:9" ht="48.75" customHeight="1" x14ac:dyDescent="0.3">
      <c r="A764" s="71"/>
      <c r="B764" s="71"/>
      <c r="C764" s="90"/>
      <c r="D764" s="71"/>
      <c r="E764" s="71"/>
      <c r="G764" s="72"/>
      <c r="H764" s="73"/>
      <c r="I764" s="74"/>
    </row>
    <row r="765" spans="1:9" ht="48.75" customHeight="1" x14ac:dyDescent="0.3">
      <c r="A765" s="71"/>
      <c r="B765" s="71"/>
      <c r="C765" s="90"/>
      <c r="D765" s="71"/>
      <c r="E765" s="71"/>
      <c r="G765" s="72"/>
      <c r="H765" s="73"/>
      <c r="I765" s="74"/>
    </row>
    <row r="766" spans="1:9" ht="48.75" customHeight="1" x14ac:dyDescent="0.3">
      <c r="A766" s="71"/>
      <c r="B766" s="71"/>
      <c r="C766" s="90"/>
      <c r="D766" s="71"/>
      <c r="E766" s="71"/>
      <c r="G766" s="72"/>
      <c r="H766" s="73"/>
      <c r="I766" s="74"/>
    </row>
    <row r="767" spans="1:9" ht="48.75" customHeight="1" x14ac:dyDescent="0.3">
      <c r="A767" s="71"/>
      <c r="B767" s="71"/>
      <c r="C767" s="90"/>
      <c r="D767" s="71"/>
      <c r="E767" s="71"/>
      <c r="G767" s="72"/>
      <c r="H767" s="73"/>
      <c r="I767" s="74"/>
    </row>
    <row r="768" spans="1:9" ht="48.75" customHeight="1" x14ac:dyDescent="0.3">
      <c r="A768" s="71"/>
      <c r="B768" s="71"/>
      <c r="C768" s="90"/>
      <c r="D768" s="71"/>
      <c r="E768" s="71"/>
      <c r="G768" s="72"/>
      <c r="H768" s="73"/>
      <c r="I768" s="74"/>
    </row>
    <row r="769" spans="1:9" ht="48.75" customHeight="1" x14ac:dyDescent="0.3">
      <c r="A769" s="71"/>
      <c r="B769" s="71"/>
      <c r="C769" s="90"/>
      <c r="D769" s="71"/>
      <c r="E769" s="71"/>
      <c r="G769" s="72"/>
      <c r="H769" s="73"/>
      <c r="I769" s="74"/>
    </row>
    <row r="770" spans="1:9" ht="48.75" customHeight="1" x14ac:dyDescent="0.3">
      <c r="A770" s="71"/>
      <c r="B770" s="71"/>
      <c r="C770" s="90"/>
      <c r="D770" s="71"/>
      <c r="E770" s="71"/>
      <c r="G770" s="72"/>
      <c r="H770" s="73"/>
      <c r="I770" s="74"/>
    </row>
    <row r="771" spans="1:9" ht="48.75" customHeight="1" x14ac:dyDescent="0.3">
      <c r="A771" s="71"/>
      <c r="B771" s="71"/>
      <c r="C771" s="90"/>
      <c r="D771" s="71"/>
      <c r="E771" s="71"/>
      <c r="G771" s="72"/>
      <c r="H771" s="73"/>
      <c r="I771" s="74"/>
    </row>
    <row r="772" spans="1:9" ht="48.75" customHeight="1" x14ac:dyDescent="0.3">
      <c r="A772" s="71"/>
      <c r="B772" s="71"/>
      <c r="C772" s="90"/>
      <c r="D772" s="71"/>
      <c r="E772" s="71"/>
      <c r="G772" s="72"/>
      <c r="H772" s="73"/>
      <c r="I772" s="74"/>
    </row>
    <row r="773" spans="1:9" ht="48.75" customHeight="1" x14ac:dyDescent="0.3">
      <c r="A773" s="71"/>
      <c r="B773" s="71"/>
      <c r="C773" s="90"/>
      <c r="D773" s="71"/>
      <c r="E773" s="71"/>
      <c r="G773" s="72"/>
      <c r="H773" s="73"/>
      <c r="I773" s="74"/>
    </row>
    <row r="774" spans="1:9" ht="48.75" customHeight="1" x14ac:dyDescent="0.3">
      <c r="A774" s="71"/>
      <c r="B774" s="71"/>
      <c r="C774" s="90"/>
      <c r="D774" s="71"/>
      <c r="E774" s="71"/>
      <c r="G774" s="72"/>
      <c r="H774" s="73"/>
      <c r="I774" s="74"/>
    </row>
    <row r="775" spans="1:9" ht="48.75" customHeight="1" x14ac:dyDescent="0.3">
      <c r="A775" s="71"/>
      <c r="B775" s="71"/>
      <c r="C775" s="90"/>
      <c r="D775" s="71"/>
      <c r="E775" s="71"/>
      <c r="G775" s="72"/>
      <c r="H775" s="73"/>
      <c r="I775" s="74"/>
    </row>
    <row r="776" spans="1:9" ht="48.75" customHeight="1" x14ac:dyDescent="0.3">
      <c r="A776" s="71"/>
      <c r="B776" s="71"/>
      <c r="C776" s="90"/>
      <c r="D776" s="71"/>
      <c r="E776" s="71"/>
      <c r="G776" s="72"/>
      <c r="H776" s="73"/>
      <c r="I776" s="74"/>
    </row>
    <row r="777" spans="1:9" ht="48.75" customHeight="1" x14ac:dyDescent="0.3">
      <c r="A777" s="71"/>
      <c r="B777" s="71"/>
      <c r="C777" s="90"/>
      <c r="D777" s="71"/>
      <c r="E777" s="71"/>
      <c r="G777" s="72"/>
      <c r="H777" s="73"/>
      <c r="I777" s="74"/>
    </row>
    <row r="778" spans="1:9" ht="48.75" customHeight="1" x14ac:dyDescent="0.3">
      <c r="A778" s="71"/>
      <c r="B778" s="71"/>
      <c r="C778" s="90"/>
      <c r="D778" s="71"/>
      <c r="E778" s="71"/>
      <c r="G778" s="72"/>
      <c r="H778" s="73"/>
      <c r="I778" s="74"/>
    </row>
    <row r="779" spans="1:9" ht="48.75" customHeight="1" x14ac:dyDescent="0.3">
      <c r="A779" s="71"/>
      <c r="B779" s="71"/>
      <c r="C779" s="90"/>
      <c r="D779" s="71"/>
      <c r="E779" s="71"/>
      <c r="G779" s="72"/>
      <c r="H779" s="73"/>
      <c r="I779" s="74"/>
    </row>
    <row r="780" spans="1:9" ht="48.75" customHeight="1" x14ac:dyDescent="0.3">
      <c r="A780" s="71"/>
      <c r="B780" s="71"/>
      <c r="C780" s="90"/>
      <c r="D780" s="71"/>
      <c r="E780" s="71"/>
      <c r="G780" s="72"/>
      <c r="H780" s="73"/>
      <c r="I780" s="74"/>
    </row>
    <row r="781" spans="1:9" ht="48.75" customHeight="1" x14ac:dyDescent="0.3">
      <c r="A781" s="71"/>
      <c r="B781" s="71"/>
      <c r="C781" s="90"/>
      <c r="D781" s="71"/>
      <c r="E781" s="71"/>
      <c r="G781" s="72"/>
      <c r="H781" s="73"/>
      <c r="I781" s="74"/>
    </row>
    <row r="782" spans="1:9" ht="48.75" customHeight="1" x14ac:dyDescent="0.3">
      <c r="A782" s="71"/>
      <c r="B782" s="71"/>
      <c r="C782" s="90"/>
      <c r="D782" s="71"/>
      <c r="E782" s="71"/>
      <c r="G782" s="72"/>
      <c r="H782" s="73"/>
      <c r="I782" s="74"/>
    </row>
    <row r="783" spans="1:9" ht="48.75" customHeight="1" x14ac:dyDescent="0.3">
      <c r="A783" s="71"/>
      <c r="B783" s="71"/>
      <c r="C783" s="90"/>
      <c r="D783" s="71"/>
      <c r="E783" s="71"/>
      <c r="G783" s="72"/>
      <c r="H783" s="73"/>
      <c r="I783" s="74"/>
    </row>
    <row r="784" spans="1:9" ht="48.75" customHeight="1" x14ac:dyDescent="0.3">
      <c r="A784" s="71"/>
      <c r="B784" s="71"/>
      <c r="C784" s="90"/>
      <c r="D784" s="71"/>
      <c r="E784" s="71"/>
      <c r="G784" s="72"/>
      <c r="H784" s="73"/>
      <c r="I784" s="74"/>
    </row>
    <row r="785" spans="1:9" ht="48.75" customHeight="1" x14ac:dyDescent="0.3">
      <c r="A785" s="71"/>
      <c r="B785" s="71"/>
      <c r="C785" s="90"/>
      <c r="D785" s="71"/>
      <c r="E785" s="71"/>
      <c r="G785" s="72"/>
      <c r="H785" s="73"/>
      <c r="I785" s="74"/>
    </row>
    <row r="786" spans="1:9" ht="48.75" customHeight="1" x14ac:dyDescent="0.3">
      <c r="A786" s="71"/>
      <c r="B786" s="71"/>
      <c r="C786" s="90"/>
      <c r="D786" s="71"/>
      <c r="E786" s="71"/>
      <c r="G786" s="72"/>
      <c r="H786" s="73"/>
      <c r="I786" s="74"/>
    </row>
    <row r="787" spans="1:9" ht="48.75" customHeight="1" x14ac:dyDescent="0.3">
      <c r="A787" s="71"/>
      <c r="B787" s="71"/>
      <c r="C787" s="90"/>
      <c r="D787" s="71"/>
      <c r="E787" s="71"/>
      <c r="G787" s="72"/>
      <c r="H787" s="73"/>
      <c r="I787" s="74"/>
    </row>
    <row r="788" spans="1:9" ht="48.75" customHeight="1" x14ac:dyDescent="0.3">
      <c r="A788" s="71"/>
      <c r="B788" s="71"/>
      <c r="C788" s="90"/>
      <c r="D788" s="71"/>
      <c r="E788" s="71"/>
      <c r="G788" s="72"/>
      <c r="H788" s="73"/>
      <c r="I788" s="74"/>
    </row>
    <row r="789" spans="1:9" ht="48.75" customHeight="1" x14ac:dyDescent="0.3">
      <c r="A789" s="71"/>
      <c r="B789" s="71"/>
      <c r="C789" s="90"/>
      <c r="D789" s="71"/>
      <c r="E789" s="71"/>
      <c r="G789" s="72"/>
      <c r="H789" s="73"/>
      <c r="I789" s="74"/>
    </row>
    <row r="790" spans="1:9" ht="48.75" customHeight="1" x14ac:dyDescent="0.3">
      <c r="A790" s="71"/>
      <c r="B790" s="71"/>
      <c r="C790" s="90"/>
      <c r="D790" s="71"/>
      <c r="E790" s="71"/>
      <c r="G790" s="72"/>
      <c r="H790" s="73"/>
      <c r="I790" s="74"/>
    </row>
    <row r="791" spans="1:9" ht="48.75" customHeight="1" x14ac:dyDescent="0.3">
      <c r="A791" s="71"/>
      <c r="B791" s="71"/>
      <c r="C791" s="90"/>
      <c r="D791" s="71"/>
      <c r="E791" s="71"/>
      <c r="G791" s="72"/>
      <c r="H791" s="73"/>
      <c r="I791" s="74"/>
    </row>
    <row r="792" spans="1:9" ht="48.75" customHeight="1" x14ac:dyDescent="0.3">
      <c r="A792" s="71"/>
      <c r="B792" s="71"/>
      <c r="C792" s="90"/>
      <c r="D792" s="71"/>
      <c r="E792" s="71"/>
      <c r="G792" s="72"/>
      <c r="H792" s="73"/>
      <c r="I792" s="74"/>
    </row>
    <row r="793" spans="1:9" ht="48.75" customHeight="1" x14ac:dyDescent="0.3">
      <c r="A793" s="71"/>
      <c r="B793" s="71"/>
      <c r="C793" s="90"/>
      <c r="D793" s="71"/>
      <c r="E793" s="71"/>
      <c r="G793" s="72"/>
      <c r="H793" s="73"/>
      <c r="I793" s="74"/>
    </row>
    <row r="794" spans="1:9" ht="48.75" customHeight="1" x14ac:dyDescent="0.3">
      <c r="A794" s="71"/>
      <c r="B794" s="71"/>
      <c r="C794" s="90"/>
      <c r="D794" s="71"/>
      <c r="E794" s="71"/>
      <c r="G794" s="72"/>
      <c r="H794" s="73"/>
      <c r="I794" s="74"/>
    </row>
    <row r="795" spans="1:9" ht="48.75" customHeight="1" x14ac:dyDescent="0.3">
      <c r="A795" s="71"/>
      <c r="B795" s="71"/>
      <c r="C795" s="90"/>
      <c r="D795" s="71"/>
      <c r="E795" s="71"/>
      <c r="G795" s="72"/>
      <c r="H795" s="73"/>
      <c r="I795" s="74"/>
    </row>
    <row r="796" spans="1:9" ht="48.75" customHeight="1" x14ac:dyDescent="0.3">
      <c r="A796" s="71"/>
      <c r="B796" s="71"/>
      <c r="C796" s="90"/>
      <c r="D796" s="71"/>
      <c r="E796" s="71"/>
      <c r="G796" s="72"/>
      <c r="H796" s="73"/>
      <c r="I796" s="74"/>
    </row>
    <row r="797" spans="1:9" ht="48.75" customHeight="1" x14ac:dyDescent="0.3">
      <c r="A797" s="71"/>
      <c r="B797" s="71"/>
      <c r="C797" s="90"/>
      <c r="D797" s="71"/>
      <c r="E797" s="71"/>
      <c r="G797" s="72"/>
      <c r="H797" s="73"/>
      <c r="I797" s="74"/>
    </row>
    <row r="798" spans="1:9" ht="48.75" customHeight="1" x14ac:dyDescent="0.3">
      <c r="A798" s="71"/>
      <c r="B798" s="71"/>
      <c r="C798" s="90"/>
      <c r="D798" s="71"/>
      <c r="E798" s="71"/>
      <c r="G798" s="72"/>
      <c r="H798" s="73"/>
      <c r="I798" s="74"/>
    </row>
    <row r="799" spans="1:9" ht="48.75" customHeight="1" x14ac:dyDescent="0.3">
      <c r="A799" s="71"/>
      <c r="B799" s="71"/>
      <c r="C799" s="90"/>
      <c r="D799" s="71"/>
      <c r="E799" s="71"/>
      <c r="G799" s="72"/>
      <c r="H799" s="73"/>
      <c r="I799" s="74"/>
    </row>
    <row r="800" spans="1:9" ht="48.75" customHeight="1" x14ac:dyDescent="0.3">
      <c r="A800" s="71"/>
      <c r="B800" s="71"/>
      <c r="C800" s="90"/>
      <c r="D800" s="71"/>
      <c r="E800" s="71"/>
      <c r="G800" s="72"/>
      <c r="H800" s="73"/>
      <c r="I800" s="74"/>
    </row>
    <row r="801" spans="1:9" ht="48.75" customHeight="1" x14ac:dyDescent="0.3">
      <c r="A801" s="71"/>
      <c r="B801" s="71"/>
      <c r="C801" s="90"/>
      <c r="D801" s="71"/>
      <c r="E801" s="71"/>
      <c r="G801" s="72"/>
      <c r="H801" s="73"/>
      <c r="I801" s="74"/>
    </row>
    <row r="802" spans="1:9" ht="48.75" customHeight="1" x14ac:dyDescent="0.3">
      <c r="A802" s="71"/>
      <c r="B802" s="71"/>
      <c r="C802" s="90"/>
      <c r="D802" s="71"/>
      <c r="E802" s="71"/>
      <c r="G802" s="72"/>
      <c r="H802" s="73"/>
      <c r="I802" s="74"/>
    </row>
    <row r="803" spans="1:9" ht="48.75" customHeight="1" x14ac:dyDescent="0.3">
      <c r="A803" s="71"/>
      <c r="B803" s="71"/>
      <c r="C803" s="90"/>
      <c r="D803" s="71"/>
      <c r="E803" s="71"/>
      <c r="G803" s="72"/>
      <c r="H803" s="73"/>
      <c r="I803" s="74"/>
    </row>
    <row r="804" spans="1:9" ht="48.75" customHeight="1" x14ac:dyDescent="0.3">
      <c r="A804" s="71"/>
      <c r="B804" s="71"/>
      <c r="C804" s="90"/>
      <c r="D804" s="71"/>
      <c r="E804" s="71"/>
      <c r="G804" s="72"/>
      <c r="H804" s="73"/>
      <c r="I804" s="74"/>
    </row>
    <row r="805" spans="1:9" ht="48.75" customHeight="1" x14ac:dyDescent="0.3">
      <c r="A805" s="71"/>
      <c r="B805" s="71"/>
      <c r="C805" s="90"/>
      <c r="D805" s="71"/>
      <c r="E805" s="71"/>
      <c r="G805" s="72"/>
      <c r="H805" s="73"/>
      <c r="I805" s="74"/>
    </row>
    <row r="806" spans="1:9" ht="48.75" customHeight="1" x14ac:dyDescent="0.3">
      <c r="A806" s="71"/>
      <c r="B806" s="71"/>
      <c r="C806" s="90"/>
      <c r="D806" s="71"/>
      <c r="E806" s="71"/>
      <c r="G806" s="72"/>
      <c r="H806" s="73"/>
      <c r="I806" s="74"/>
    </row>
    <row r="807" spans="1:9" ht="48.75" customHeight="1" x14ac:dyDescent="0.3">
      <c r="A807" s="71"/>
      <c r="B807" s="71"/>
      <c r="C807" s="90"/>
      <c r="D807" s="71"/>
      <c r="E807" s="71"/>
      <c r="G807" s="72"/>
      <c r="H807" s="73"/>
      <c r="I807" s="74"/>
    </row>
    <row r="808" spans="1:9" ht="48.75" customHeight="1" x14ac:dyDescent="0.3">
      <c r="A808" s="71"/>
      <c r="B808" s="71"/>
      <c r="C808" s="90"/>
      <c r="D808" s="71"/>
      <c r="E808" s="71"/>
      <c r="G808" s="72"/>
      <c r="H808" s="73"/>
      <c r="I808" s="74"/>
    </row>
    <row r="809" spans="1:9" ht="48.75" customHeight="1" x14ac:dyDescent="0.3">
      <c r="A809" s="71"/>
      <c r="B809" s="71"/>
      <c r="C809" s="90"/>
      <c r="D809" s="71"/>
      <c r="E809" s="71"/>
      <c r="G809" s="72"/>
      <c r="H809" s="73"/>
      <c r="I809" s="74"/>
    </row>
    <row r="810" spans="1:9" ht="48.75" customHeight="1" x14ac:dyDescent="0.3">
      <c r="A810" s="71"/>
      <c r="B810" s="71"/>
      <c r="C810" s="90"/>
      <c r="D810" s="71"/>
      <c r="E810" s="71"/>
      <c r="G810" s="72"/>
      <c r="H810" s="73"/>
      <c r="I810" s="74"/>
    </row>
    <row r="811" spans="1:9" ht="48.75" customHeight="1" x14ac:dyDescent="0.3">
      <c r="A811" s="71"/>
      <c r="B811" s="71"/>
      <c r="C811" s="90"/>
      <c r="D811" s="71"/>
      <c r="E811" s="71"/>
      <c r="G811" s="72"/>
      <c r="H811" s="73"/>
      <c r="I811" s="74"/>
    </row>
    <row r="812" spans="1:9" ht="48.75" customHeight="1" x14ac:dyDescent="0.3">
      <c r="A812" s="71"/>
      <c r="B812" s="71"/>
      <c r="C812" s="90"/>
      <c r="D812" s="71"/>
      <c r="E812" s="71"/>
      <c r="G812" s="72"/>
      <c r="H812" s="73"/>
      <c r="I812" s="74"/>
    </row>
    <row r="813" spans="1:9" ht="48.75" customHeight="1" x14ac:dyDescent="0.3">
      <c r="A813" s="71"/>
      <c r="B813" s="71"/>
      <c r="C813" s="90"/>
      <c r="D813" s="71"/>
      <c r="E813" s="71"/>
      <c r="G813" s="72"/>
      <c r="H813" s="73"/>
      <c r="I813" s="74"/>
    </row>
    <row r="814" spans="1:9" ht="48.75" customHeight="1" x14ac:dyDescent="0.3">
      <c r="A814" s="71"/>
      <c r="B814" s="71"/>
      <c r="C814" s="90"/>
      <c r="D814" s="71"/>
      <c r="E814" s="71"/>
      <c r="G814" s="72"/>
      <c r="H814" s="73"/>
      <c r="I814" s="74"/>
    </row>
    <row r="815" spans="1:9" ht="48.75" customHeight="1" x14ac:dyDescent="0.3">
      <c r="A815" s="71"/>
      <c r="B815" s="71"/>
      <c r="C815" s="90"/>
      <c r="D815" s="71"/>
      <c r="E815" s="71"/>
      <c r="G815" s="72"/>
      <c r="H815" s="73"/>
      <c r="I815" s="74"/>
    </row>
    <row r="816" spans="1:9" ht="48.75" customHeight="1" x14ac:dyDescent="0.3">
      <c r="A816" s="71"/>
      <c r="B816" s="71"/>
      <c r="C816" s="90"/>
      <c r="D816" s="71"/>
      <c r="E816" s="71"/>
      <c r="G816" s="72"/>
      <c r="H816" s="73"/>
      <c r="I816" s="74"/>
    </row>
    <row r="817" spans="1:9" ht="48.75" customHeight="1" x14ac:dyDescent="0.3">
      <c r="A817" s="71"/>
      <c r="B817" s="71"/>
      <c r="C817" s="90"/>
      <c r="D817" s="71"/>
      <c r="E817" s="71"/>
      <c r="G817" s="72"/>
      <c r="H817" s="73"/>
      <c r="I817" s="74"/>
    </row>
    <row r="818" spans="1:9" ht="48.75" customHeight="1" x14ac:dyDescent="0.3">
      <c r="A818" s="71"/>
      <c r="B818" s="71"/>
      <c r="C818" s="90"/>
      <c r="D818" s="71"/>
      <c r="E818" s="71"/>
      <c r="G818" s="72"/>
      <c r="H818" s="73"/>
      <c r="I818" s="74"/>
    </row>
    <row r="819" spans="1:9" ht="48.75" customHeight="1" x14ac:dyDescent="0.3">
      <c r="A819" s="71"/>
      <c r="B819" s="71"/>
      <c r="C819" s="90"/>
      <c r="D819" s="71"/>
      <c r="E819" s="71"/>
      <c r="G819" s="72"/>
      <c r="H819" s="73"/>
      <c r="I819" s="74"/>
    </row>
    <row r="820" spans="1:9" ht="48.75" customHeight="1" x14ac:dyDescent="0.3">
      <c r="A820" s="71"/>
      <c r="B820" s="71"/>
      <c r="C820" s="90"/>
      <c r="D820" s="71"/>
      <c r="E820" s="71"/>
      <c r="G820" s="72"/>
      <c r="H820" s="73"/>
      <c r="I820" s="74"/>
    </row>
    <row r="821" spans="1:9" ht="48.75" customHeight="1" x14ac:dyDescent="0.3">
      <c r="A821" s="71"/>
      <c r="B821" s="71"/>
      <c r="C821" s="90"/>
      <c r="D821" s="71"/>
      <c r="E821" s="71"/>
      <c r="G821" s="72"/>
      <c r="H821" s="73"/>
      <c r="I821" s="74"/>
    </row>
    <row r="822" spans="1:9" ht="48.75" customHeight="1" x14ac:dyDescent="0.3">
      <c r="A822" s="71"/>
      <c r="B822" s="71"/>
      <c r="C822" s="90"/>
      <c r="D822" s="71"/>
      <c r="E822" s="71"/>
      <c r="G822" s="72"/>
      <c r="H822" s="73"/>
      <c r="I822" s="74"/>
    </row>
    <row r="823" spans="1:9" ht="48.75" customHeight="1" x14ac:dyDescent="0.3">
      <c r="A823" s="71"/>
      <c r="B823" s="71"/>
      <c r="C823" s="90"/>
      <c r="D823" s="71"/>
      <c r="E823" s="71"/>
      <c r="G823" s="72"/>
      <c r="H823" s="73"/>
      <c r="I823" s="74"/>
    </row>
    <row r="824" spans="1:9" ht="48.75" customHeight="1" x14ac:dyDescent="0.3">
      <c r="A824" s="71"/>
      <c r="B824" s="71"/>
      <c r="C824" s="90"/>
      <c r="D824" s="71"/>
      <c r="E824" s="71"/>
      <c r="G824" s="72"/>
      <c r="H824" s="73"/>
      <c r="I824" s="74"/>
    </row>
    <row r="825" spans="1:9" ht="48.75" customHeight="1" x14ac:dyDescent="0.3">
      <c r="A825" s="71"/>
      <c r="B825" s="71"/>
      <c r="C825" s="90"/>
      <c r="D825" s="71"/>
      <c r="E825" s="71"/>
      <c r="G825" s="72"/>
      <c r="H825" s="73"/>
      <c r="I825" s="74"/>
    </row>
    <row r="826" spans="1:9" ht="48.75" customHeight="1" x14ac:dyDescent="0.3">
      <c r="A826" s="71"/>
      <c r="B826" s="71"/>
      <c r="C826" s="90"/>
      <c r="D826" s="71"/>
      <c r="E826" s="71"/>
      <c r="G826" s="72"/>
      <c r="H826" s="73"/>
      <c r="I826" s="74"/>
    </row>
    <row r="827" spans="1:9" ht="48.75" customHeight="1" x14ac:dyDescent="0.3">
      <c r="A827" s="71"/>
      <c r="B827" s="71"/>
      <c r="C827" s="90"/>
      <c r="D827" s="71"/>
      <c r="E827" s="71"/>
      <c r="G827" s="72"/>
      <c r="H827" s="73"/>
      <c r="I827" s="74"/>
    </row>
    <row r="828" spans="1:9" ht="48.75" customHeight="1" x14ac:dyDescent="0.3">
      <c r="A828" s="71"/>
      <c r="B828" s="71"/>
      <c r="C828" s="90"/>
      <c r="D828" s="71"/>
      <c r="E828" s="71"/>
      <c r="G828" s="72"/>
      <c r="H828" s="73"/>
      <c r="I828" s="74"/>
    </row>
    <row r="829" spans="1:9" ht="48.75" customHeight="1" x14ac:dyDescent="0.3">
      <c r="A829" s="71"/>
      <c r="B829" s="71"/>
      <c r="C829" s="90"/>
      <c r="D829" s="71"/>
      <c r="E829" s="71"/>
      <c r="G829" s="72"/>
      <c r="H829" s="73"/>
      <c r="I829" s="74"/>
    </row>
    <row r="830" spans="1:9" ht="48.75" customHeight="1" x14ac:dyDescent="0.3">
      <c r="A830" s="71"/>
      <c r="B830" s="71"/>
      <c r="C830" s="90"/>
      <c r="D830" s="71"/>
      <c r="E830" s="71"/>
      <c r="G830" s="72"/>
      <c r="H830" s="73"/>
      <c r="I830" s="74"/>
    </row>
    <row r="831" spans="1:9" ht="48.75" customHeight="1" x14ac:dyDescent="0.3">
      <c r="A831" s="71"/>
      <c r="B831" s="71"/>
      <c r="C831" s="90"/>
      <c r="D831" s="71"/>
      <c r="E831" s="71"/>
      <c r="G831" s="72"/>
      <c r="H831" s="73"/>
      <c r="I831" s="74"/>
    </row>
    <row r="832" spans="1:9" ht="48.75" customHeight="1" x14ac:dyDescent="0.3">
      <c r="A832" s="71"/>
      <c r="B832" s="71"/>
      <c r="C832" s="90"/>
      <c r="D832" s="71"/>
      <c r="E832" s="71"/>
      <c r="G832" s="72"/>
      <c r="H832" s="73"/>
      <c r="I832" s="74"/>
    </row>
    <row r="833" spans="1:9" ht="48.75" customHeight="1" x14ac:dyDescent="0.3">
      <c r="A833" s="71"/>
      <c r="B833" s="71"/>
      <c r="C833" s="90"/>
      <c r="D833" s="71"/>
      <c r="E833" s="71"/>
      <c r="G833" s="72"/>
      <c r="H833" s="73"/>
      <c r="I833" s="74"/>
    </row>
    <row r="834" spans="1:9" ht="48.75" customHeight="1" x14ac:dyDescent="0.3">
      <c r="A834" s="71"/>
      <c r="B834" s="71"/>
      <c r="C834" s="90"/>
      <c r="D834" s="71"/>
      <c r="E834" s="71"/>
      <c r="G834" s="72"/>
      <c r="H834" s="73"/>
      <c r="I834" s="74"/>
    </row>
    <row r="835" spans="1:9" ht="48.75" customHeight="1" x14ac:dyDescent="0.3">
      <c r="A835" s="71"/>
      <c r="B835" s="71"/>
      <c r="C835" s="90"/>
      <c r="D835" s="71"/>
      <c r="E835" s="71"/>
      <c r="G835" s="72"/>
      <c r="H835" s="73"/>
      <c r="I835" s="74"/>
    </row>
    <row r="836" spans="1:9" ht="48.75" customHeight="1" x14ac:dyDescent="0.3">
      <c r="A836" s="71"/>
      <c r="B836" s="71"/>
      <c r="C836" s="90"/>
      <c r="D836" s="71"/>
      <c r="E836" s="71"/>
      <c r="G836" s="72"/>
      <c r="H836" s="73"/>
      <c r="I836" s="74"/>
    </row>
    <row r="837" spans="1:9" ht="48.75" customHeight="1" x14ac:dyDescent="0.3">
      <c r="A837" s="71"/>
      <c r="B837" s="71"/>
      <c r="C837" s="90"/>
      <c r="D837" s="71"/>
      <c r="E837" s="71"/>
      <c r="G837" s="72"/>
      <c r="H837" s="73"/>
      <c r="I837" s="74"/>
    </row>
    <row r="838" spans="1:9" ht="48.75" customHeight="1" x14ac:dyDescent="0.3">
      <c r="A838" s="71"/>
      <c r="B838" s="71"/>
      <c r="C838" s="90"/>
      <c r="D838" s="71"/>
      <c r="E838" s="71"/>
      <c r="G838" s="72"/>
      <c r="H838" s="73"/>
      <c r="I838" s="74"/>
    </row>
    <row r="839" spans="1:9" ht="48.75" customHeight="1" x14ac:dyDescent="0.3">
      <c r="A839" s="71"/>
      <c r="B839" s="71"/>
      <c r="C839" s="90"/>
      <c r="D839" s="71"/>
      <c r="E839" s="71"/>
      <c r="G839" s="72"/>
      <c r="H839" s="73"/>
      <c r="I839" s="74"/>
    </row>
    <row r="840" spans="1:9" ht="48.75" customHeight="1" x14ac:dyDescent="0.3">
      <c r="A840" s="71"/>
      <c r="B840" s="71"/>
      <c r="C840" s="90"/>
      <c r="D840" s="71"/>
      <c r="E840" s="71"/>
      <c r="G840" s="72"/>
      <c r="H840" s="73"/>
      <c r="I840" s="74"/>
    </row>
    <row r="841" spans="1:9" ht="48.75" customHeight="1" x14ac:dyDescent="0.3">
      <c r="A841" s="71"/>
      <c r="B841" s="71"/>
      <c r="C841" s="90"/>
      <c r="D841" s="71"/>
      <c r="E841" s="71"/>
      <c r="G841" s="72"/>
      <c r="H841" s="73"/>
      <c r="I841" s="74"/>
    </row>
    <row r="842" spans="1:9" ht="48.75" customHeight="1" x14ac:dyDescent="0.3">
      <c r="A842" s="71"/>
      <c r="B842" s="71"/>
      <c r="C842" s="90"/>
      <c r="D842" s="71"/>
      <c r="E842" s="71"/>
      <c r="G842" s="72"/>
      <c r="H842" s="73"/>
      <c r="I842" s="74"/>
    </row>
    <row r="843" spans="1:9" ht="48.75" customHeight="1" x14ac:dyDescent="0.3">
      <c r="A843" s="71"/>
      <c r="B843" s="71"/>
      <c r="C843" s="90"/>
      <c r="D843" s="71"/>
      <c r="E843" s="71"/>
      <c r="G843" s="72"/>
      <c r="H843" s="73"/>
      <c r="I843" s="74"/>
    </row>
    <row r="844" spans="1:9" ht="48.75" customHeight="1" x14ac:dyDescent="0.3">
      <c r="A844" s="71"/>
      <c r="B844" s="71"/>
      <c r="C844" s="90"/>
      <c r="D844" s="71"/>
      <c r="E844" s="71"/>
      <c r="G844" s="72"/>
      <c r="H844" s="73"/>
      <c r="I844" s="74"/>
    </row>
    <row r="845" spans="1:9" ht="48.75" customHeight="1" x14ac:dyDescent="0.3">
      <c r="A845" s="71"/>
      <c r="B845" s="71"/>
      <c r="C845" s="90"/>
      <c r="D845" s="71"/>
      <c r="E845" s="71"/>
      <c r="G845" s="72"/>
      <c r="H845" s="73"/>
      <c r="I845" s="74"/>
    </row>
    <row r="846" spans="1:9" ht="48.75" customHeight="1" x14ac:dyDescent="0.3">
      <c r="A846" s="71"/>
      <c r="B846" s="71"/>
      <c r="C846" s="90"/>
      <c r="D846" s="71"/>
      <c r="E846" s="71"/>
      <c r="G846" s="72"/>
      <c r="H846" s="73"/>
      <c r="I846" s="74"/>
    </row>
    <row r="847" spans="1:9" ht="48.75" customHeight="1" x14ac:dyDescent="0.3">
      <c r="A847" s="71"/>
      <c r="B847" s="71"/>
      <c r="C847" s="90"/>
      <c r="D847" s="71"/>
      <c r="E847" s="71"/>
      <c r="G847" s="72"/>
      <c r="H847" s="73"/>
      <c r="I847" s="74"/>
    </row>
    <row r="848" spans="1:9" ht="48.75" customHeight="1" x14ac:dyDescent="0.3">
      <c r="A848" s="71"/>
      <c r="B848" s="71"/>
      <c r="C848" s="90"/>
      <c r="D848" s="71"/>
      <c r="E848" s="71"/>
      <c r="G848" s="72"/>
      <c r="H848" s="73"/>
      <c r="I848" s="74"/>
    </row>
    <row r="849" spans="1:9" ht="48.75" customHeight="1" x14ac:dyDescent="0.3">
      <c r="A849" s="71"/>
      <c r="B849" s="71"/>
      <c r="C849" s="90"/>
      <c r="D849" s="71"/>
      <c r="E849" s="71"/>
      <c r="G849" s="72"/>
      <c r="H849" s="73"/>
      <c r="I849" s="74"/>
    </row>
    <row r="850" spans="1:9" ht="48.75" customHeight="1" x14ac:dyDescent="0.3">
      <c r="A850" s="71"/>
      <c r="B850" s="71"/>
      <c r="C850" s="90"/>
      <c r="D850" s="71"/>
      <c r="E850" s="71"/>
      <c r="G850" s="72"/>
      <c r="H850" s="73"/>
      <c r="I850" s="74"/>
    </row>
    <row r="851" spans="1:9" ht="48.75" customHeight="1" x14ac:dyDescent="0.3">
      <c r="A851" s="71"/>
      <c r="B851" s="71"/>
      <c r="C851" s="90"/>
      <c r="D851" s="71"/>
      <c r="E851" s="71"/>
      <c r="G851" s="72"/>
      <c r="H851" s="73"/>
      <c r="I851" s="74"/>
    </row>
    <row r="852" spans="1:9" ht="48.75" customHeight="1" x14ac:dyDescent="0.3">
      <c r="A852" s="71"/>
      <c r="B852" s="71"/>
      <c r="C852" s="90"/>
      <c r="D852" s="71"/>
      <c r="E852" s="71"/>
      <c r="G852" s="72"/>
      <c r="H852" s="73"/>
      <c r="I852" s="74"/>
    </row>
    <row r="853" spans="1:9" ht="48.75" customHeight="1" x14ac:dyDescent="0.3">
      <c r="A853" s="71"/>
      <c r="B853" s="71"/>
      <c r="C853" s="90"/>
      <c r="D853" s="71"/>
      <c r="E853" s="71"/>
      <c r="G853" s="72"/>
      <c r="H853" s="73"/>
      <c r="I853" s="74"/>
    </row>
    <row r="854" spans="1:9" ht="48.75" customHeight="1" x14ac:dyDescent="0.3">
      <c r="A854" s="71"/>
      <c r="B854" s="71"/>
      <c r="C854" s="90"/>
      <c r="D854" s="71"/>
      <c r="E854" s="71"/>
      <c r="G854" s="72"/>
      <c r="H854" s="73"/>
      <c r="I854" s="74"/>
    </row>
    <row r="855" spans="1:9" ht="48.75" customHeight="1" x14ac:dyDescent="0.3">
      <c r="A855" s="71"/>
      <c r="B855" s="71"/>
      <c r="C855" s="90"/>
      <c r="D855" s="71"/>
      <c r="E855" s="71"/>
      <c r="G855" s="72"/>
      <c r="H855" s="73"/>
      <c r="I855" s="74"/>
    </row>
    <row r="856" spans="1:9" ht="48.75" customHeight="1" x14ac:dyDescent="0.3">
      <c r="A856" s="71"/>
      <c r="B856" s="71"/>
      <c r="C856" s="90"/>
      <c r="D856" s="71"/>
      <c r="E856" s="71"/>
      <c r="G856" s="72"/>
      <c r="H856" s="73"/>
      <c r="I856" s="74"/>
    </row>
    <row r="857" spans="1:9" ht="48.75" customHeight="1" x14ac:dyDescent="0.3">
      <c r="A857" s="71"/>
      <c r="B857" s="71"/>
      <c r="C857" s="90"/>
      <c r="D857" s="71"/>
      <c r="E857" s="71"/>
      <c r="G857" s="72"/>
      <c r="H857" s="73"/>
      <c r="I857" s="74"/>
    </row>
    <row r="858" spans="1:9" ht="48.75" customHeight="1" x14ac:dyDescent="0.3">
      <c r="A858" s="71"/>
      <c r="B858" s="71"/>
      <c r="C858" s="90"/>
      <c r="D858" s="71"/>
      <c r="E858" s="71"/>
      <c r="G858" s="72"/>
      <c r="H858" s="73"/>
      <c r="I858" s="74"/>
    </row>
    <row r="859" spans="1:9" ht="48.75" customHeight="1" x14ac:dyDescent="0.3">
      <c r="A859" s="71"/>
      <c r="B859" s="71"/>
      <c r="C859" s="90"/>
      <c r="D859" s="71"/>
      <c r="E859" s="71"/>
      <c r="G859" s="72"/>
      <c r="H859" s="73"/>
      <c r="I859" s="74"/>
    </row>
    <row r="860" spans="1:9" ht="48.75" customHeight="1" x14ac:dyDescent="0.3">
      <c r="A860" s="71"/>
      <c r="B860" s="71"/>
      <c r="C860" s="90"/>
      <c r="D860" s="71"/>
      <c r="E860" s="71"/>
      <c r="G860" s="72"/>
      <c r="H860" s="73"/>
      <c r="I860" s="74"/>
    </row>
    <row r="861" spans="1:9" ht="48.75" customHeight="1" x14ac:dyDescent="0.3">
      <c r="A861" s="71"/>
      <c r="B861" s="71"/>
      <c r="C861" s="90"/>
      <c r="D861" s="71"/>
      <c r="E861" s="71"/>
      <c r="G861" s="72"/>
      <c r="H861" s="73"/>
      <c r="I861" s="74"/>
    </row>
    <row r="862" spans="1:9" ht="48.75" customHeight="1" x14ac:dyDescent="0.3">
      <c r="A862" s="71"/>
      <c r="B862" s="71"/>
      <c r="C862" s="90"/>
      <c r="D862" s="71"/>
      <c r="E862" s="71"/>
      <c r="G862" s="72"/>
      <c r="H862" s="73"/>
      <c r="I862" s="74"/>
    </row>
    <row r="863" spans="1:9" ht="48.75" customHeight="1" x14ac:dyDescent="0.3">
      <c r="A863" s="71"/>
      <c r="B863" s="71"/>
      <c r="C863" s="90"/>
      <c r="D863" s="71"/>
      <c r="E863" s="71"/>
      <c r="G863" s="72"/>
      <c r="H863" s="73"/>
      <c r="I863" s="74"/>
    </row>
    <row r="864" spans="1:9" ht="48.75" customHeight="1" x14ac:dyDescent="0.3">
      <c r="A864" s="71"/>
      <c r="B864" s="71"/>
      <c r="C864" s="90"/>
      <c r="D864" s="71"/>
      <c r="E864" s="71"/>
      <c r="G864" s="72"/>
      <c r="H864" s="73"/>
      <c r="I864" s="74"/>
    </row>
    <row r="865" spans="1:9" ht="48.75" customHeight="1" x14ac:dyDescent="0.3">
      <c r="A865" s="71"/>
      <c r="B865" s="71"/>
      <c r="C865" s="90"/>
      <c r="D865" s="71"/>
      <c r="E865" s="71"/>
      <c r="G865" s="72"/>
      <c r="H865" s="73"/>
      <c r="I865" s="74"/>
    </row>
    <row r="866" spans="1:9" ht="48.75" customHeight="1" x14ac:dyDescent="0.3">
      <c r="A866" s="71"/>
      <c r="B866" s="71"/>
      <c r="C866" s="90"/>
      <c r="D866" s="71"/>
      <c r="E866" s="71"/>
      <c r="G866" s="72"/>
      <c r="H866" s="73"/>
      <c r="I866" s="74"/>
    </row>
    <row r="867" spans="1:9" ht="48.75" customHeight="1" x14ac:dyDescent="0.3">
      <c r="A867" s="71"/>
      <c r="B867" s="71"/>
      <c r="C867" s="90"/>
      <c r="D867" s="71"/>
      <c r="E867" s="71"/>
      <c r="G867" s="72"/>
      <c r="H867" s="73"/>
      <c r="I867" s="74"/>
    </row>
    <row r="868" spans="1:9" ht="48.75" customHeight="1" x14ac:dyDescent="0.3">
      <c r="A868" s="71"/>
      <c r="B868" s="71"/>
      <c r="C868" s="90"/>
      <c r="D868" s="71"/>
      <c r="E868" s="71"/>
      <c r="G868" s="72"/>
      <c r="H868" s="73"/>
      <c r="I868" s="74"/>
    </row>
    <row r="869" spans="1:9" ht="48.75" customHeight="1" x14ac:dyDescent="0.3">
      <c r="A869" s="71"/>
      <c r="B869" s="71"/>
      <c r="C869" s="90"/>
      <c r="D869" s="71"/>
      <c r="E869" s="71"/>
      <c r="G869" s="72"/>
      <c r="H869" s="73"/>
      <c r="I869" s="74"/>
    </row>
    <row r="870" spans="1:9" ht="48.75" customHeight="1" x14ac:dyDescent="0.3">
      <c r="A870" s="71"/>
      <c r="B870" s="71"/>
      <c r="C870" s="90"/>
      <c r="D870" s="71"/>
      <c r="E870" s="71"/>
      <c r="G870" s="72"/>
      <c r="H870" s="73"/>
      <c r="I870" s="74"/>
    </row>
    <row r="871" spans="1:9" ht="48.75" customHeight="1" x14ac:dyDescent="0.3">
      <c r="A871" s="71"/>
      <c r="B871" s="71"/>
      <c r="C871" s="90"/>
      <c r="D871" s="71"/>
      <c r="E871" s="71"/>
      <c r="G871" s="72"/>
      <c r="H871" s="73"/>
      <c r="I871" s="74"/>
    </row>
    <row r="872" spans="1:9" ht="48.75" customHeight="1" x14ac:dyDescent="0.3">
      <c r="A872" s="71"/>
      <c r="B872" s="71"/>
      <c r="C872" s="90"/>
      <c r="D872" s="71"/>
      <c r="E872" s="71"/>
      <c r="G872" s="72"/>
      <c r="H872" s="73"/>
      <c r="I872" s="74"/>
    </row>
    <row r="873" spans="1:9" ht="48.75" customHeight="1" x14ac:dyDescent="0.3">
      <c r="A873" s="71"/>
      <c r="B873" s="71"/>
      <c r="C873" s="90"/>
      <c r="D873" s="71"/>
      <c r="E873" s="71"/>
      <c r="G873" s="72"/>
      <c r="H873" s="73"/>
      <c r="I873" s="74"/>
    </row>
    <row r="874" spans="1:9" ht="48.75" customHeight="1" x14ac:dyDescent="0.3">
      <c r="A874" s="71"/>
      <c r="B874" s="71"/>
      <c r="C874" s="90"/>
      <c r="D874" s="71"/>
      <c r="E874" s="71"/>
      <c r="G874" s="72"/>
      <c r="H874" s="73"/>
      <c r="I874" s="74"/>
    </row>
    <row r="875" spans="1:9" ht="48.75" customHeight="1" x14ac:dyDescent="0.3">
      <c r="A875" s="71"/>
      <c r="B875" s="71"/>
      <c r="C875" s="90"/>
      <c r="D875" s="71"/>
      <c r="E875" s="71"/>
      <c r="G875" s="72"/>
      <c r="H875" s="73"/>
      <c r="I875" s="74"/>
    </row>
    <row r="876" spans="1:9" ht="48.75" customHeight="1" x14ac:dyDescent="0.3">
      <c r="A876" s="71"/>
      <c r="B876" s="71"/>
      <c r="C876" s="90"/>
      <c r="D876" s="71"/>
      <c r="E876" s="71"/>
      <c r="G876" s="72"/>
      <c r="H876" s="73"/>
      <c r="I876" s="74"/>
    </row>
    <row r="877" spans="1:9" ht="48.75" customHeight="1" x14ac:dyDescent="0.3">
      <c r="A877" s="71"/>
      <c r="B877" s="71"/>
      <c r="C877" s="90"/>
      <c r="D877" s="71"/>
      <c r="E877" s="71"/>
      <c r="G877" s="72"/>
      <c r="H877" s="73"/>
      <c r="I877" s="74"/>
    </row>
    <row r="878" spans="1:9" ht="48.75" customHeight="1" x14ac:dyDescent="0.3">
      <c r="A878" s="71"/>
      <c r="B878" s="71"/>
      <c r="C878" s="90"/>
      <c r="D878" s="71"/>
      <c r="E878" s="71"/>
      <c r="G878" s="72"/>
      <c r="H878" s="73"/>
      <c r="I878" s="74"/>
    </row>
    <row r="879" spans="1:9" ht="48.75" customHeight="1" x14ac:dyDescent="0.3">
      <c r="A879" s="71"/>
      <c r="B879" s="71"/>
      <c r="C879" s="90"/>
      <c r="D879" s="71"/>
      <c r="E879" s="71"/>
      <c r="G879" s="72"/>
      <c r="H879" s="73"/>
      <c r="I879" s="74"/>
    </row>
    <row r="880" spans="1:9" ht="48.75" customHeight="1" x14ac:dyDescent="0.3">
      <c r="A880" s="71"/>
      <c r="B880" s="71"/>
      <c r="C880" s="90"/>
      <c r="D880" s="71"/>
      <c r="E880" s="71"/>
      <c r="G880" s="72"/>
      <c r="H880" s="73"/>
      <c r="I880" s="74"/>
    </row>
    <row r="881" spans="1:9" ht="48.75" customHeight="1" x14ac:dyDescent="0.3">
      <c r="A881" s="71"/>
      <c r="B881" s="71"/>
      <c r="C881" s="90"/>
      <c r="D881" s="71"/>
      <c r="E881" s="71"/>
      <c r="G881" s="72"/>
      <c r="H881" s="73"/>
      <c r="I881" s="74"/>
    </row>
    <row r="882" spans="1:9" ht="48.75" customHeight="1" x14ac:dyDescent="0.3">
      <c r="A882" s="71"/>
      <c r="B882" s="71"/>
      <c r="C882" s="90"/>
      <c r="D882" s="71"/>
      <c r="E882" s="71"/>
      <c r="G882" s="72"/>
      <c r="H882" s="73"/>
      <c r="I882" s="74"/>
    </row>
    <row r="883" spans="1:9" ht="48.75" customHeight="1" x14ac:dyDescent="0.3">
      <c r="A883" s="71"/>
      <c r="B883" s="71"/>
      <c r="C883" s="90"/>
      <c r="D883" s="71"/>
      <c r="E883" s="71"/>
      <c r="G883" s="72"/>
      <c r="H883" s="73"/>
      <c r="I883" s="74"/>
    </row>
    <row r="884" spans="1:9" ht="48.75" customHeight="1" x14ac:dyDescent="0.3">
      <c r="A884" s="71"/>
      <c r="B884" s="71"/>
      <c r="C884" s="90"/>
      <c r="D884" s="71"/>
      <c r="E884" s="71"/>
      <c r="G884" s="72"/>
      <c r="H884" s="73"/>
      <c r="I884" s="74"/>
    </row>
    <row r="885" spans="1:9" ht="48.75" customHeight="1" x14ac:dyDescent="0.3">
      <c r="A885" s="71"/>
      <c r="B885" s="71"/>
      <c r="C885" s="90"/>
      <c r="D885" s="71"/>
      <c r="E885" s="71"/>
      <c r="G885" s="72"/>
      <c r="H885" s="73"/>
      <c r="I885" s="74"/>
    </row>
    <row r="886" spans="1:9" ht="48.75" customHeight="1" x14ac:dyDescent="0.3">
      <c r="A886" s="71"/>
      <c r="B886" s="71"/>
      <c r="C886" s="90"/>
      <c r="D886" s="71"/>
      <c r="E886" s="71"/>
      <c r="G886" s="72"/>
      <c r="H886" s="73"/>
      <c r="I886" s="74"/>
    </row>
    <row r="887" spans="1:9" ht="48.75" customHeight="1" x14ac:dyDescent="0.3">
      <c r="A887" s="71"/>
      <c r="B887" s="71"/>
      <c r="C887" s="90"/>
      <c r="D887" s="71"/>
      <c r="E887" s="71"/>
      <c r="G887" s="72"/>
      <c r="H887" s="73"/>
      <c r="I887" s="74"/>
    </row>
    <row r="888" spans="1:9" ht="48.75" customHeight="1" x14ac:dyDescent="0.3">
      <c r="A888" s="71"/>
      <c r="B888" s="71"/>
      <c r="C888" s="90"/>
      <c r="D888" s="71"/>
      <c r="E888" s="71"/>
      <c r="G888" s="72"/>
      <c r="H888" s="73"/>
      <c r="I888" s="74"/>
    </row>
    <row r="889" spans="1:9" ht="48.75" customHeight="1" x14ac:dyDescent="0.3">
      <c r="A889" s="71"/>
      <c r="B889" s="71"/>
      <c r="C889" s="90"/>
      <c r="D889" s="71"/>
      <c r="E889" s="71"/>
      <c r="G889" s="72"/>
      <c r="H889" s="73"/>
      <c r="I889" s="74"/>
    </row>
    <row r="890" spans="1:9" ht="48.75" customHeight="1" x14ac:dyDescent="0.3">
      <c r="A890" s="71"/>
      <c r="B890" s="71"/>
      <c r="C890" s="90"/>
      <c r="D890" s="71"/>
      <c r="E890" s="71"/>
      <c r="G890" s="72"/>
      <c r="H890" s="73"/>
      <c r="I890" s="74"/>
    </row>
    <row r="891" spans="1:9" ht="48.75" customHeight="1" x14ac:dyDescent="0.3">
      <c r="A891" s="71"/>
      <c r="B891" s="71"/>
      <c r="C891" s="90"/>
      <c r="D891" s="71"/>
      <c r="E891" s="71"/>
      <c r="G891" s="72"/>
      <c r="H891" s="73"/>
      <c r="I891" s="74"/>
    </row>
    <row r="892" spans="1:9" ht="48.75" customHeight="1" x14ac:dyDescent="0.3">
      <c r="A892" s="71"/>
      <c r="B892" s="71"/>
      <c r="C892" s="90"/>
      <c r="D892" s="71"/>
      <c r="E892" s="71"/>
      <c r="G892" s="72"/>
      <c r="H892" s="73"/>
      <c r="I892" s="74"/>
    </row>
    <row r="893" spans="1:9" ht="48.75" customHeight="1" x14ac:dyDescent="0.3">
      <c r="A893" s="71"/>
      <c r="B893" s="71"/>
      <c r="C893" s="90"/>
      <c r="D893" s="71"/>
      <c r="E893" s="71"/>
      <c r="G893" s="72"/>
      <c r="H893" s="73"/>
      <c r="I893" s="74"/>
    </row>
    <row r="894" spans="1:9" ht="48.75" customHeight="1" x14ac:dyDescent="0.3">
      <c r="A894" s="71"/>
      <c r="B894" s="71"/>
      <c r="C894" s="90"/>
      <c r="D894" s="71"/>
      <c r="E894" s="71"/>
      <c r="G894" s="72"/>
      <c r="H894" s="73"/>
      <c r="I894" s="74"/>
    </row>
    <row r="895" spans="1:9" ht="48.75" customHeight="1" x14ac:dyDescent="0.3">
      <c r="A895" s="71"/>
      <c r="B895" s="71"/>
      <c r="C895" s="90"/>
      <c r="D895" s="71"/>
      <c r="E895" s="71"/>
      <c r="G895" s="72"/>
      <c r="H895" s="73"/>
      <c r="I895" s="74"/>
    </row>
    <row r="896" spans="1:9" ht="48.75" customHeight="1" x14ac:dyDescent="0.3">
      <c r="A896" s="71"/>
      <c r="B896" s="71"/>
      <c r="C896" s="90"/>
      <c r="D896" s="71"/>
      <c r="E896" s="71"/>
      <c r="G896" s="72"/>
      <c r="H896" s="73"/>
      <c r="I896" s="74"/>
    </row>
    <row r="897" spans="1:9" ht="48.75" customHeight="1" x14ac:dyDescent="0.3">
      <c r="A897" s="71"/>
      <c r="B897" s="71"/>
      <c r="C897" s="90"/>
      <c r="D897" s="71"/>
      <c r="E897" s="71"/>
      <c r="G897" s="72"/>
      <c r="H897" s="73"/>
      <c r="I897" s="74"/>
    </row>
    <row r="898" spans="1:9" ht="48.75" customHeight="1" x14ac:dyDescent="0.3">
      <c r="A898" s="71"/>
      <c r="B898" s="71"/>
      <c r="C898" s="90"/>
      <c r="D898" s="71"/>
      <c r="E898" s="71"/>
      <c r="G898" s="72"/>
      <c r="H898" s="73"/>
      <c r="I898" s="74"/>
    </row>
    <row r="899" spans="1:9" ht="48.75" customHeight="1" x14ac:dyDescent="0.3">
      <c r="A899" s="71"/>
      <c r="B899" s="71"/>
      <c r="C899" s="90"/>
      <c r="D899" s="71"/>
      <c r="E899" s="71"/>
      <c r="G899" s="72"/>
      <c r="H899" s="73"/>
      <c r="I899" s="74"/>
    </row>
    <row r="900" spans="1:9" ht="48.75" customHeight="1" x14ac:dyDescent="0.3">
      <c r="A900" s="71"/>
      <c r="B900" s="71"/>
      <c r="C900" s="90"/>
      <c r="D900" s="71"/>
      <c r="E900" s="71"/>
      <c r="G900" s="72"/>
      <c r="H900" s="73"/>
      <c r="I900" s="74"/>
    </row>
    <row r="901" spans="1:9" ht="48.75" customHeight="1" x14ac:dyDescent="0.3">
      <c r="A901" s="71"/>
      <c r="B901" s="71"/>
      <c r="C901" s="90"/>
      <c r="D901" s="71"/>
      <c r="E901" s="71"/>
      <c r="G901" s="72"/>
      <c r="H901" s="73"/>
      <c r="I901" s="74"/>
    </row>
    <row r="902" spans="1:9" ht="48.75" customHeight="1" x14ac:dyDescent="0.3">
      <c r="A902" s="71"/>
      <c r="B902" s="71"/>
      <c r="C902" s="90"/>
      <c r="D902" s="71"/>
      <c r="E902" s="71"/>
      <c r="G902" s="72"/>
      <c r="H902" s="73"/>
      <c r="I902" s="74"/>
    </row>
    <row r="903" spans="1:9" ht="48.75" customHeight="1" x14ac:dyDescent="0.3">
      <c r="A903" s="71"/>
      <c r="B903" s="71"/>
      <c r="C903" s="90"/>
      <c r="D903" s="71"/>
      <c r="E903" s="71"/>
      <c r="G903" s="72"/>
      <c r="H903" s="73"/>
      <c r="I903" s="74"/>
    </row>
    <row r="904" spans="1:9" ht="48.75" customHeight="1" x14ac:dyDescent="0.3">
      <c r="A904" s="71"/>
      <c r="B904" s="71"/>
      <c r="C904" s="90"/>
      <c r="D904" s="71"/>
      <c r="E904" s="71"/>
      <c r="G904" s="72"/>
      <c r="H904" s="73"/>
      <c r="I904" s="74"/>
    </row>
    <row r="905" spans="1:9" ht="48.75" customHeight="1" x14ac:dyDescent="0.3">
      <c r="A905" s="71"/>
      <c r="B905" s="71"/>
      <c r="C905" s="90"/>
      <c r="D905" s="71"/>
      <c r="E905" s="71"/>
      <c r="G905" s="72"/>
      <c r="H905" s="73"/>
      <c r="I905" s="74"/>
    </row>
    <row r="906" spans="1:9" ht="48.75" customHeight="1" x14ac:dyDescent="0.3">
      <c r="A906" s="71"/>
      <c r="B906" s="71"/>
      <c r="C906" s="90"/>
      <c r="D906" s="71"/>
      <c r="E906" s="71"/>
      <c r="G906" s="72"/>
      <c r="H906" s="73"/>
      <c r="I906" s="74"/>
    </row>
    <row r="907" spans="1:9" ht="48.75" customHeight="1" x14ac:dyDescent="0.3">
      <c r="A907" s="71"/>
      <c r="B907" s="71"/>
      <c r="C907" s="90"/>
      <c r="D907" s="71"/>
      <c r="E907" s="71"/>
      <c r="G907" s="72"/>
      <c r="H907" s="73"/>
      <c r="I907" s="74"/>
    </row>
    <row r="908" spans="1:9" ht="48.75" customHeight="1" x14ac:dyDescent="0.3">
      <c r="A908" s="71"/>
      <c r="B908" s="71"/>
      <c r="C908" s="90"/>
      <c r="D908" s="71"/>
      <c r="E908" s="71"/>
      <c r="G908" s="72"/>
      <c r="H908" s="73"/>
      <c r="I908" s="74"/>
    </row>
    <row r="909" spans="1:9" ht="48.75" customHeight="1" x14ac:dyDescent="0.3">
      <c r="A909" s="71"/>
      <c r="B909" s="71"/>
      <c r="C909" s="90"/>
      <c r="D909" s="71"/>
      <c r="E909" s="71"/>
      <c r="G909" s="72"/>
      <c r="H909" s="73"/>
      <c r="I909" s="74"/>
    </row>
    <row r="910" spans="1:9" ht="48.75" customHeight="1" x14ac:dyDescent="0.3">
      <c r="A910" s="71"/>
      <c r="B910" s="71"/>
      <c r="C910" s="90"/>
      <c r="D910" s="71"/>
      <c r="E910" s="71"/>
      <c r="G910" s="72"/>
      <c r="H910" s="73"/>
      <c r="I910" s="74"/>
    </row>
    <row r="911" spans="1:9" ht="48.75" customHeight="1" x14ac:dyDescent="0.3">
      <c r="A911" s="71"/>
      <c r="B911" s="71"/>
      <c r="C911" s="90"/>
      <c r="D911" s="71"/>
      <c r="E911" s="71"/>
      <c r="G911" s="72"/>
      <c r="H911" s="73"/>
      <c r="I911" s="74"/>
    </row>
    <row r="912" spans="1:9" ht="48.75" customHeight="1" x14ac:dyDescent="0.3">
      <c r="A912" s="71"/>
      <c r="B912" s="71"/>
      <c r="C912" s="90"/>
      <c r="D912" s="71"/>
      <c r="E912" s="71"/>
      <c r="G912" s="72"/>
      <c r="H912" s="73"/>
      <c r="I912" s="74"/>
    </row>
    <row r="913" spans="1:9" ht="48.75" customHeight="1" x14ac:dyDescent="0.3">
      <c r="A913" s="71"/>
      <c r="B913" s="71"/>
      <c r="C913" s="90"/>
      <c r="D913" s="71"/>
      <c r="E913" s="71"/>
      <c r="G913" s="72"/>
      <c r="H913" s="73"/>
      <c r="I913" s="74"/>
    </row>
    <row r="914" spans="1:9" ht="48.75" customHeight="1" x14ac:dyDescent="0.3">
      <c r="A914" s="71"/>
      <c r="B914" s="71"/>
      <c r="C914" s="90"/>
      <c r="D914" s="71"/>
      <c r="E914" s="71"/>
      <c r="G914" s="72"/>
      <c r="H914" s="73"/>
      <c r="I914" s="74"/>
    </row>
    <row r="915" spans="1:9" ht="48.75" customHeight="1" x14ac:dyDescent="0.3">
      <c r="A915" s="71"/>
      <c r="B915" s="71"/>
      <c r="C915" s="90"/>
      <c r="D915" s="71"/>
      <c r="E915" s="71"/>
      <c r="G915" s="72"/>
      <c r="H915" s="73"/>
      <c r="I915" s="74"/>
    </row>
    <row r="916" spans="1:9" ht="48.75" customHeight="1" x14ac:dyDescent="0.3">
      <c r="A916" s="71"/>
      <c r="B916" s="71"/>
      <c r="C916" s="90"/>
      <c r="D916" s="71"/>
      <c r="E916" s="71"/>
      <c r="G916" s="72"/>
      <c r="H916" s="73"/>
      <c r="I916" s="74"/>
    </row>
    <row r="917" spans="1:9" ht="48.75" customHeight="1" x14ac:dyDescent="0.3">
      <c r="A917" s="71"/>
      <c r="B917" s="71"/>
      <c r="C917" s="90"/>
      <c r="D917" s="71"/>
      <c r="E917" s="71"/>
      <c r="G917" s="72"/>
      <c r="H917" s="73"/>
      <c r="I917" s="74"/>
    </row>
    <row r="918" spans="1:9" ht="48.75" customHeight="1" x14ac:dyDescent="0.3">
      <c r="A918" s="71"/>
      <c r="B918" s="71"/>
      <c r="C918" s="90"/>
      <c r="D918" s="71"/>
      <c r="E918" s="71"/>
      <c r="G918" s="72"/>
      <c r="H918" s="73"/>
      <c r="I918" s="74"/>
    </row>
    <row r="919" spans="1:9" ht="48.75" customHeight="1" x14ac:dyDescent="0.3">
      <c r="A919" s="71"/>
      <c r="B919" s="71"/>
      <c r="C919" s="90"/>
      <c r="D919" s="71"/>
      <c r="E919" s="71"/>
      <c r="G919" s="72"/>
      <c r="H919" s="73"/>
      <c r="I919" s="74"/>
    </row>
    <row r="920" spans="1:9" ht="48.75" customHeight="1" x14ac:dyDescent="0.3">
      <c r="A920" s="71"/>
      <c r="B920" s="71"/>
      <c r="C920" s="90"/>
      <c r="D920" s="71"/>
      <c r="E920" s="71"/>
      <c r="G920" s="72"/>
      <c r="H920" s="73"/>
      <c r="I920" s="74"/>
    </row>
    <row r="921" spans="1:9" ht="48.75" customHeight="1" x14ac:dyDescent="0.3">
      <c r="A921" s="71"/>
      <c r="B921" s="71"/>
      <c r="C921" s="90"/>
      <c r="D921" s="71"/>
      <c r="E921" s="71"/>
      <c r="G921" s="72"/>
      <c r="H921" s="73"/>
      <c r="I921" s="74"/>
    </row>
    <row r="922" spans="1:9" ht="48.75" customHeight="1" x14ac:dyDescent="0.3">
      <c r="A922" s="71"/>
      <c r="B922" s="71"/>
      <c r="C922" s="90"/>
      <c r="D922" s="71"/>
      <c r="E922" s="71"/>
      <c r="G922" s="72"/>
      <c r="H922" s="73"/>
      <c r="I922" s="74"/>
    </row>
    <row r="923" spans="1:9" ht="48.75" customHeight="1" x14ac:dyDescent="0.3">
      <c r="A923" s="71"/>
      <c r="B923" s="71"/>
      <c r="C923" s="90"/>
      <c r="D923" s="71"/>
      <c r="E923" s="71"/>
      <c r="G923" s="72"/>
      <c r="H923" s="73"/>
      <c r="I923" s="74"/>
    </row>
    <row r="924" spans="1:9" ht="48.75" customHeight="1" x14ac:dyDescent="0.3">
      <c r="A924" s="71"/>
      <c r="B924" s="71"/>
      <c r="C924" s="90"/>
      <c r="D924" s="71"/>
      <c r="E924" s="71"/>
      <c r="G924" s="72"/>
      <c r="H924" s="73"/>
      <c r="I924" s="74"/>
    </row>
    <row r="925" spans="1:9" ht="48.75" customHeight="1" x14ac:dyDescent="0.3">
      <c r="A925" s="71"/>
      <c r="B925" s="71"/>
      <c r="C925" s="90"/>
      <c r="D925" s="71"/>
      <c r="E925" s="71"/>
      <c r="G925" s="72"/>
      <c r="H925" s="73"/>
      <c r="I925" s="74"/>
    </row>
    <row r="926" spans="1:9" ht="48.75" customHeight="1" x14ac:dyDescent="0.3">
      <c r="A926" s="71"/>
      <c r="B926" s="71"/>
      <c r="C926" s="90"/>
      <c r="D926" s="71"/>
      <c r="E926" s="71"/>
      <c r="G926" s="72"/>
      <c r="H926" s="73"/>
      <c r="I926" s="74"/>
    </row>
    <row r="927" spans="1:9" ht="48.75" customHeight="1" x14ac:dyDescent="0.3">
      <c r="A927" s="71"/>
      <c r="B927" s="71"/>
      <c r="C927" s="90"/>
      <c r="D927" s="71"/>
      <c r="E927" s="71"/>
      <c r="G927" s="72"/>
      <c r="H927" s="73"/>
      <c r="I927" s="74"/>
    </row>
    <row r="928" spans="1:9" ht="48.75" customHeight="1" x14ac:dyDescent="0.3">
      <c r="A928" s="71"/>
      <c r="B928" s="71"/>
      <c r="C928" s="90"/>
      <c r="D928" s="71"/>
      <c r="E928" s="71"/>
      <c r="G928" s="72"/>
      <c r="H928" s="73"/>
      <c r="I928" s="74"/>
    </row>
    <row r="929" spans="1:9" ht="48.75" customHeight="1" x14ac:dyDescent="0.3">
      <c r="A929" s="71"/>
      <c r="B929" s="71"/>
      <c r="C929" s="90"/>
      <c r="D929" s="71"/>
      <c r="E929" s="71"/>
      <c r="G929" s="72"/>
      <c r="H929" s="73"/>
      <c r="I929" s="74"/>
    </row>
    <row r="930" spans="1:9" ht="48.75" customHeight="1" x14ac:dyDescent="0.3">
      <c r="A930" s="71"/>
      <c r="B930" s="71"/>
      <c r="C930" s="90"/>
      <c r="D930" s="71"/>
      <c r="E930" s="71"/>
      <c r="G930" s="72"/>
      <c r="H930" s="73"/>
      <c r="I930" s="74"/>
    </row>
    <row r="931" spans="1:9" ht="48.75" customHeight="1" x14ac:dyDescent="0.3">
      <c r="A931" s="71"/>
      <c r="B931" s="71"/>
      <c r="C931" s="90"/>
      <c r="D931" s="71"/>
      <c r="E931" s="71"/>
      <c r="G931" s="72"/>
      <c r="H931" s="73"/>
      <c r="I931" s="74"/>
    </row>
    <row r="932" spans="1:9" ht="48.75" customHeight="1" x14ac:dyDescent="0.3">
      <c r="A932" s="71"/>
      <c r="B932" s="71"/>
      <c r="C932" s="90"/>
      <c r="D932" s="71"/>
      <c r="E932" s="71"/>
      <c r="G932" s="72"/>
      <c r="H932" s="73"/>
      <c r="I932" s="74"/>
    </row>
    <row r="933" spans="1:9" ht="48.75" customHeight="1" x14ac:dyDescent="0.3">
      <c r="A933" s="71"/>
      <c r="B933" s="71"/>
      <c r="C933" s="90"/>
      <c r="D933" s="71"/>
      <c r="E933" s="71"/>
      <c r="G933" s="72"/>
      <c r="H933" s="73"/>
      <c r="I933" s="74"/>
    </row>
    <row r="934" spans="1:9" ht="48.75" customHeight="1" x14ac:dyDescent="0.3">
      <c r="A934" s="71"/>
      <c r="B934" s="71"/>
      <c r="C934" s="90"/>
      <c r="D934" s="71"/>
      <c r="E934" s="71"/>
      <c r="G934" s="72"/>
      <c r="H934" s="73"/>
      <c r="I934" s="74"/>
    </row>
    <row r="935" spans="1:9" ht="48.75" customHeight="1" x14ac:dyDescent="0.3">
      <c r="A935" s="71"/>
      <c r="B935" s="71"/>
      <c r="C935" s="90"/>
      <c r="D935" s="71"/>
      <c r="E935" s="71"/>
      <c r="G935" s="72"/>
      <c r="H935" s="73"/>
      <c r="I935" s="74"/>
    </row>
    <row r="936" spans="1:9" ht="48.75" customHeight="1" x14ac:dyDescent="0.3">
      <c r="A936" s="71"/>
      <c r="B936" s="71"/>
      <c r="C936" s="90"/>
      <c r="D936" s="71"/>
      <c r="E936" s="71"/>
      <c r="G936" s="72"/>
      <c r="H936" s="73"/>
      <c r="I936" s="74"/>
    </row>
    <row r="937" spans="1:9" ht="48.75" customHeight="1" x14ac:dyDescent="0.3">
      <c r="A937" s="71"/>
      <c r="B937" s="71"/>
      <c r="C937" s="90"/>
      <c r="D937" s="71"/>
      <c r="E937" s="71"/>
      <c r="G937" s="72"/>
      <c r="H937" s="73"/>
      <c r="I937" s="74"/>
    </row>
    <row r="938" spans="1:9" ht="48.75" customHeight="1" x14ac:dyDescent="0.3">
      <c r="A938" s="71"/>
      <c r="B938" s="71"/>
      <c r="C938" s="90"/>
      <c r="D938" s="71"/>
      <c r="E938" s="71"/>
      <c r="G938" s="72"/>
      <c r="H938" s="73"/>
      <c r="I938" s="74"/>
    </row>
    <row r="939" spans="1:9" ht="48.75" customHeight="1" x14ac:dyDescent="0.3">
      <c r="A939" s="71"/>
      <c r="B939" s="71"/>
      <c r="C939" s="90"/>
      <c r="D939" s="71"/>
      <c r="E939" s="71"/>
      <c r="G939" s="72"/>
      <c r="H939" s="73"/>
      <c r="I939" s="74"/>
    </row>
    <row r="940" spans="1:9" ht="48.75" customHeight="1" x14ac:dyDescent="0.3">
      <c r="A940" s="71"/>
      <c r="B940" s="71"/>
      <c r="C940" s="90"/>
      <c r="D940" s="71"/>
      <c r="E940" s="71"/>
      <c r="G940" s="72"/>
      <c r="H940" s="73"/>
      <c r="I940" s="74"/>
    </row>
    <row r="941" spans="1:9" ht="48.75" customHeight="1" x14ac:dyDescent="0.3">
      <c r="A941" s="71"/>
      <c r="B941" s="71"/>
      <c r="C941" s="90"/>
      <c r="D941" s="71"/>
      <c r="E941" s="71"/>
      <c r="G941" s="72"/>
      <c r="H941" s="73"/>
      <c r="I941" s="74"/>
    </row>
    <row r="942" spans="1:9" ht="48.75" customHeight="1" x14ac:dyDescent="0.3">
      <c r="A942" s="71"/>
      <c r="B942" s="71"/>
      <c r="C942" s="90"/>
      <c r="D942" s="71"/>
      <c r="E942" s="71"/>
      <c r="G942" s="72"/>
      <c r="H942" s="73"/>
      <c r="I942" s="74"/>
    </row>
    <row r="943" spans="1:9" ht="48.75" customHeight="1" x14ac:dyDescent="0.3">
      <c r="A943" s="71"/>
      <c r="B943" s="71"/>
      <c r="C943" s="90"/>
      <c r="D943" s="71"/>
      <c r="E943" s="71"/>
      <c r="G943" s="72"/>
      <c r="H943" s="73"/>
      <c r="I943" s="74"/>
    </row>
    <row r="944" spans="1:9" ht="48.75" customHeight="1" x14ac:dyDescent="0.3">
      <c r="A944" s="71"/>
      <c r="B944" s="71"/>
      <c r="C944" s="90"/>
      <c r="D944" s="71"/>
      <c r="E944" s="71"/>
      <c r="G944" s="72"/>
      <c r="H944" s="73"/>
      <c r="I944" s="74"/>
    </row>
    <row r="945" spans="1:9" ht="48.75" customHeight="1" x14ac:dyDescent="0.3">
      <c r="A945" s="71"/>
      <c r="B945" s="71"/>
      <c r="C945" s="90"/>
      <c r="D945" s="71"/>
      <c r="E945" s="71"/>
      <c r="G945" s="72"/>
      <c r="H945" s="73"/>
      <c r="I945" s="74"/>
    </row>
    <row r="946" spans="1:9" ht="48.75" customHeight="1" x14ac:dyDescent="0.3">
      <c r="A946" s="71"/>
      <c r="B946" s="71"/>
      <c r="C946" s="90"/>
      <c r="D946" s="71"/>
      <c r="E946" s="71"/>
      <c r="G946" s="72"/>
      <c r="H946" s="73"/>
      <c r="I946" s="74"/>
    </row>
    <row r="947" spans="1:9" ht="48.75" customHeight="1" x14ac:dyDescent="0.3">
      <c r="A947" s="71"/>
      <c r="B947" s="71"/>
      <c r="C947" s="90"/>
      <c r="D947" s="71"/>
      <c r="E947" s="71"/>
      <c r="G947" s="72"/>
      <c r="H947" s="73"/>
      <c r="I947" s="74"/>
    </row>
    <row r="948" spans="1:9" ht="48.75" customHeight="1" x14ac:dyDescent="0.3">
      <c r="A948" s="71"/>
      <c r="B948" s="71"/>
      <c r="C948" s="90"/>
      <c r="D948" s="71"/>
      <c r="E948" s="71"/>
      <c r="G948" s="72"/>
      <c r="H948" s="73"/>
      <c r="I948" s="74"/>
    </row>
    <row r="949" spans="1:9" ht="48.75" customHeight="1" x14ac:dyDescent="0.3">
      <c r="A949" s="71"/>
      <c r="B949" s="71"/>
      <c r="C949" s="90"/>
      <c r="D949" s="71"/>
      <c r="E949" s="71"/>
      <c r="G949" s="72"/>
      <c r="H949" s="73"/>
      <c r="I949" s="74"/>
    </row>
    <row r="950" spans="1:9" ht="48.75" customHeight="1" x14ac:dyDescent="0.3">
      <c r="A950" s="71"/>
      <c r="B950" s="71"/>
      <c r="C950" s="90"/>
      <c r="D950" s="71"/>
      <c r="E950" s="71"/>
      <c r="G950" s="72"/>
      <c r="H950" s="73"/>
      <c r="I950" s="74"/>
    </row>
    <row r="951" spans="1:9" ht="48.75" customHeight="1" x14ac:dyDescent="0.3">
      <c r="A951" s="71"/>
      <c r="B951" s="71"/>
      <c r="C951" s="90"/>
      <c r="D951" s="71"/>
      <c r="E951" s="71"/>
      <c r="G951" s="72"/>
      <c r="H951" s="73"/>
      <c r="I951" s="74"/>
    </row>
    <row r="952" spans="1:9" ht="48.75" customHeight="1" x14ac:dyDescent="0.3">
      <c r="A952" s="71"/>
      <c r="B952" s="71"/>
      <c r="C952" s="90"/>
      <c r="D952" s="71"/>
      <c r="E952" s="71"/>
      <c r="G952" s="72"/>
      <c r="H952" s="73"/>
      <c r="I952" s="74"/>
    </row>
    <row r="953" spans="1:9" ht="48.75" customHeight="1" x14ac:dyDescent="0.3">
      <c r="A953" s="71"/>
      <c r="B953" s="71"/>
      <c r="C953" s="90"/>
      <c r="D953" s="71"/>
      <c r="E953" s="71"/>
      <c r="G953" s="72"/>
      <c r="H953" s="73"/>
      <c r="I953" s="74"/>
    </row>
    <row r="954" spans="1:9" ht="48.75" customHeight="1" x14ac:dyDescent="0.3">
      <c r="A954" s="71"/>
      <c r="B954" s="71"/>
      <c r="C954" s="90"/>
      <c r="D954" s="71"/>
      <c r="E954" s="71"/>
      <c r="G954" s="72"/>
      <c r="H954" s="73"/>
      <c r="I954" s="74"/>
    </row>
    <row r="955" spans="1:9" ht="48.75" customHeight="1" x14ac:dyDescent="0.3">
      <c r="A955" s="71"/>
      <c r="B955" s="71"/>
      <c r="C955" s="90"/>
      <c r="D955" s="71"/>
      <c r="E955" s="71"/>
      <c r="G955" s="72"/>
      <c r="H955" s="73"/>
      <c r="I955" s="74"/>
    </row>
    <row r="956" spans="1:9" ht="48.75" customHeight="1" x14ac:dyDescent="0.3">
      <c r="A956" s="71"/>
      <c r="B956" s="71"/>
      <c r="C956" s="90"/>
      <c r="D956" s="71"/>
      <c r="E956" s="71"/>
      <c r="G956" s="72"/>
      <c r="H956" s="73"/>
      <c r="I956" s="74"/>
    </row>
    <row r="957" spans="1:9" ht="48.75" customHeight="1" x14ac:dyDescent="0.3">
      <c r="A957" s="71"/>
      <c r="B957" s="71"/>
      <c r="C957" s="90"/>
      <c r="D957" s="71"/>
      <c r="E957" s="71"/>
      <c r="G957" s="72"/>
      <c r="H957" s="73"/>
      <c r="I957" s="74"/>
    </row>
    <row r="958" spans="1:9" ht="48.75" customHeight="1" x14ac:dyDescent="0.3">
      <c r="A958" s="71"/>
      <c r="B958" s="71"/>
      <c r="C958" s="90"/>
      <c r="D958" s="71"/>
      <c r="E958" s="71"/>
      <c r="G958" s="72"/>
      <c r="H958" s="73"/>
      <c r="I958" s="74"/>
    </row>
    <row r="959" spans="1:9" ht="48.75" customHeight="1" x14ac:dyDescent="0.3">
      <c r="A959" s="71"/>
      <c r="B959" s="71"/>
      <c r="C959" s="90"/>
      <c r="D959" s="71"/>
      <c r="E959" s="71"/>
      <c r="G959" s="72"/>
      <c r="H959" s="73"/>
      <c r="I959" s="74"/>
    </row>
    <row r="960" spans="1:9" ht="48.75" customHeight="1" x14ac:dyDescent="0.3">
      <c r="A960" s="71"/>
      <c r="B960" s="71"/>
      <c r="C960" s="90"/>
      <c r="D960" s="71"/>
      <c r="E960" s="71"/>
      <c r="G960" s="72"/>
      <c r="H960" s="73"/>
      <c r="I960" s="74"/>
    </row>
    <row r="961" spans="1:9" ht="48.75" customHeight="1" x14ac:dyDescent="0.3">
      <c r="A961" s="71"/>
      <c r="B961" s="71"/>
      <c r="C961" s="90"/>
      <c r="D961" s="71"/>
      <c r="E961" s="71"/>
      <c r="G961" s="72"/>
      <c r="H961" s="73"/>
      <c r="I961" s="74"/>
    </row>
    <row r="962" spans="1:9" ht="48.75" customHeight="1" x14ac:dyDescent="0.3">
      <c r="A962" s="71"/>
      <c r="B962" s="71"/>
      <c r="C962" s="90"/>
      <c r="D962" s="71"/>
      <c r="E962" s="71"/>
      <c r="G962" s="72"/>
      <c r="H962" s="73"/>
      <c r="I962" s="74"/>
    </row>
    <row r="963" spans="1:9" ht="48.75" customHeight="1" x14ac:dyDescent="0.3">
      <c r="A963" s="71"/>
      <c r="B963" s="71"/>
      <c r="C963" s="90"/>
      <c r="D963" s="71"/>
      <c r="E963" s="71"/>
      <c r="G963" s="72"/>
      <c r="H963" s="73"/>
      <c r="I963" s="74"/>
    </row>
    <row r="964" spans="1:9" ht="48.75" customHeight="1" x14ac:dyDescent="0.3">
      <c r="A964" s="71"/>
      <c r="B964" s="71"/>
      <c r="C964" s="90"/>
      <c r="D964" s="71"/>
      <c r="E964" s="71"/>
      <c r="G964" s="72"/>
      <c r="H964" s="73"/>
      <c r="I964" s="74"/>
    </row>
    <row r="965" spans="1:9" ht="48.75" customHeight="1" x14ac:dyDescent="0.3">
      <c r="A965" s="71"/>
      <c r="B965" s="71"/>
      <c r="C965" s="90"/>
      <c r="D965" s="71"/>
      <c r="E965" s="71"/>
      <c r="G965" s="72"/>
      <c r="H965" s="73"/>
      <c r="I965" s="74"/>
    </row>
    <row r="966" spans="1:9" ht="48.75" customHeight="1" x14ac:dyDescent="0.3">
      <c r="A966" s="71"/>
      <c r="B966" s="71"/>
      <c r="C966" s="90"/>
      <c r="D966" s="71"/>
      <c r="E966" s="71"/>
      <c r="G966" s="72"/>
      <c r="H966" s="73"/>
      <c r="I966" s="74"/>
    </row>
    <row r="967" spans="1:9" ht="48.75" customHeight="1" x14ac:dyDescent="0.3">
      <c r="A967" s="71"/>
      <c r="B967" s="71"/>
      <c r="C967" s="90"/>
      <c r="D967" s="71"/>
      <c r="E967" s="71"/>
      <c r="G967" s="72"/>
      <c r="H967" s="73"/>
      <c r="I967" s="74"/>
    </row>
    <row r="968" spans="1:9" ht="48.75" customHeight="1" x14ac:dyDescent="0.3">
      <c r="A968" s="71"/>
      <c r="B968" s="71"/>
      <c r="C968" s="90"/>
      <c r="D968" s="71"/>
      <c r="E968" s="71"/>
      <c r="G968" s="72"/>
      <c r="H968" s="73"/>
      <c r="I968" s="74"/>
    </row>
    <row r="969" spans="1:9" ht="48.75" customHeight="1" x14ac:dyDescent="0.3">
      <c r="A969" s="71"/>
      <c r="B969" s="71"/>
      <c r="C969" s="90"/>
      <c r="D969" s="71"/>
      <c r="E969" s="71"/>
      <c r="G969" s="72"/>
      <c r="H969" s="73"/>
      <c r="I969" s="74"/>
    </row>
    <row r="970" spans="1:9" ht="48.75" customHeight="1" x14ac:dyDescent="0.3">
      <c r="A970" s="71"/>
      <c r="B970" s="71"/>
      <c r="C970" s="90"/>
      <c r="D970" s="71"/>
      <c r="E970" s="71"/>
      <c r="G970" s="72"/>
      <c r="H970" s="73"/>
      <c r="I970" s="74"/>
    </row>
    <row r="971" spans="1:9" ht="48.75" customHeight="1" x14ac:dyDescent="0.3">
      <c r="A971" s="71"/>
      <c r="B971" s="71"/>
      <c r="C971" s="90"/>
      <c r="D971" s="71"/>
      <c r="E971" s="71"/>
      <c r="G971" s="72"/>
      <c r="H971" s="73"/>
      <c r="I971" s="74"/>
    </row>
    <row r="972" spans="1:9" ht="48.75" customHeight="1" x14ac:dyDescent="0.3">
      <c r="A972" s="71"/>
      <c r="B972" s="71"/>
      <c r="C972" s="90"/>
      <c r="D972" s="71"/>
      <c r="E972" s="71"/>
      <c r="G972" s="72"/>
      <c r="H972" s="73"/>
      <c r="I972" s="74"/>
    </row>
    <row r="973" spans="1:9" ht="48.75" customHeight="1" x14ac:dyDescent="0.3">
      <c r="A973" s="71"/>
      <c r="B973" s="71"/>
      <c r="C973" s="90"/>
      <c r="D973" s="71"/>
      <c r="E973" s="71"/>
      <c r="G973" s="72"/>
      <c r="H973" s="73"/>
      <c r="I973" s="74"/>
    </row>
    <row r="974" spans="1:9" ht="48.75" customHeight="1" x14ac:dyDescent="0.3">
      <c r="A974" s="71"/>
      <c r="B974" s="71"/>
      <c r="C974" s="90"/>
      <c r="D974" s="71"/>
      <c r="E974" s="71"/>
      <c r="G974" s="72"/>
      <c r="H974" s="73"/>
      <c r="I974" s="74"/>
    </row>
    <row r="975" spans="1:9" ht="48.75" customHeight="1" x14ac:dyDescent="0.3">
      <c r="A975" s="71"/>
      <c r="B975" s="71"/>
      <c r="C975" s="90"/>
      <c r="D975" s="71"/>
      <c r="E975" s="71"/>
      <c r="G975" s="72"/>
      <c r="H975" s="73"/>
      <c r="I975" s="74"/>
    </row>
    <row r="976" spans="1:9" ht="48.75" customHeight="1" x14ac:dyDescent="0.3">
      <c r="A976" s="71"/>
      <c r="B976" s="71"/>
      <c r="C976" s="90"/>
      <c r="D976" s="71"/>
      <c r="E976" s="71"/>
      <c r="G976" s="72"/>
      <c r="H976" s="73"/>
      <c r="I976" s="74"/>
    </row>
    <row r="977" spans="1:9" ht="48.75" customHeight="1" x14ac:dyDescent="0.3">
      <c r="A977" s="71"/>
      <c r="B977" s="71"/>
      <c r="C977" s="90"/>
      <c r="D977" s="71"/>
      <c r="E977" s="71"/>
      <c r="G977" s="72"/>
      <c r="H977" s="73"/>
      <c r="I977" s="74"/>
    </row>
    <row r="978" spans="1:9" ht="48.75" customHeight="1" x14ac:dyDescent="0.3">
      <c r="A978" s="71"/>
      <c r="B978" s="71"/>
      <c r="C978" s="90"/>
      <c r="D978" s="71"/>
      <c r="E978" s="71"/>
      <c r="G978" s="72"/>
      <c r="H978" s="73"/>
      <c r="I978" s="74"/>
    </row>
    <row r="979" spans="1:9" ht="48.75" customHeight="1" x14ac:dyDescent="0.3">
      <c r="A979" s="71"/>
      <c r="B979" s="71"/>
      <c r="C979" s="90"/>
      <c r="D979" s="71"/>
      <c r="E979" s="71"/>
      <c r="G979" s="72"/>
      <c r="H979" s="73"/>
      <c r="I979" s="74"/>
    </row>
    <row r="980" spans="1:9" ht="48.75" customHeight="1" x14ac:dyDescent="0.3">
      <c r="A980" s="71"/>
      <c r="B980" s="71"/>
      <c r="C980" s="90"/>
      <c r="D980" s="71"/>
      <c r="E980" s="71"/>
      <c r="G980" s="72"/>
      <c r="H980" s="73"/>
      <c r="I980" s="74"/>
    </row>
    <row r="981" spans="1:9" ht="48.75" customHeight="1" x14ac:dyDescent="0.3">
      <c r="A981" s="71"/>
      <c r="B981" s="71"/>
      <c r="C981" s="90"/>
      <c r="D981" s="71"/>
      <c r="E981" s="71"/>
      <c r="G981" s="72"/>
      <c r="H981" s="73"/>
      <c r="I981" s="74"/>
    </row>
    <row r="982" spans="1:9" ht="48.75" customHeight="1" x14ac:dyDescent="0.3">
      <c r="A982" s="71"/>
      <c r="B982" s="71"/>
      <c r="C982" s="90"/>
      <c r="D982" s="71"/>
      <c r="E982" s="71"/>
      <c r="G982" s="72"/>
      <c r="H982" s="73"/>
      <c r="I982" s="74"/>
    </row>
    <row r="983" spans="1:9" ht="48.75" customHeight="1" x14ac:dyDescent="0.3">
      <c r="A983" s="71"/>
      <c r="B983" s="71"/>
      <c r="C983" s="90"/>
      <c r="D983" s="71"/>
      <c r="E983" s="71"/>
      <c r="G983" s="72"/>
      <c r="H983" s="73"/>
      <c r="I983" s="74"/>
    </row>
    <row r="984" spans="1:9" ht="48.75" customHeight="1" x14ac:dyDescent="0.3">
      <c r="A984" s="71"/>
      <c r="B984" s="71"/>
      <c r="C984" s="90"/>
      <c r="D984" s="71"/>
      <c r="E984" s="71"/>
      <c r="G984" s="72"/>
      <c r="H984" s="73"/>
      <c r="I984" s="74"/>
    </row>
    <row r="985" spans="1:9" ht="48.75" customHeight="1" x14ac:dyDescent="0.3">
      <c r="A985" s="71"/>
      <c r="B985" s="71"/>
      <c r="C985" s="90"/>
      <c r="D985" s="71"/>
      <c r="E985" s="71"/>
      <c r="G985" s="72"/>
      <c r="H985" s="73"/>
      <c r="I985" s="74"/>
    </row>
    <row r="986" spans="1:9" ht="48.75" customHeight="1" x14ac:dyDescent="0.3">
      <c r="A986" s="71"/>
      <c r="B986" s="71"/>
      <c r="C986" s="90"/>
      <c r="D986" s="71"/>
      <c r="E986" s="71"/>
      <c r="G986" s="72"/>
      <c r="H986" s="73"/>
      <c r="I986" s="74"/>
    </row>
    <row r="987" spans="1:9" ht="48.75" customHeight="1" x14ac:dyDescent="0.3">
      <c r="A987" s="71"/>
      <c r="B987" s="71"/>
      <c r="C987" s="90"/>
      <c r="D987" s="71"/>
      <c r="E987" s="71"/>
      <c r="G987" s="72"/>
      <c r="H987" s="73"/>
      <c r="I987" s="74"/>
    </row>
    <row r="988" spans="1:9" ht="48.75" customHeight="1" x14ac:dyDescent="0.3">
      <c r="A988" s="71"/>
      <c r="B988" s="71"/>
      <c r="C988" s="90"/>
      <c r="D988" s="71"/>
      <c r="E988" s="71"/>
      <c r="G988" s="72"/>
      <c r="H988" s="73"/>
      <c r="I988" s="74"/>
    </row>
    <row r="989" spans="1:9" ht="48.75" customHeight="1" x14ac:dyDescent="0.3">
      <c r="A989" s="71"/>
      <c r="B989" s="71"/>
      <c r="C989" s="90"/>
      <c r="D989" s="71"/>
      <c r="E989" s="71"/>
      <c r="G989" s="72"/>
      <c r="H989" s="73"/>
      <c r="I989" s="74"/>
    </row>
    <row r="990" spans="1:9" ht="48.75" customHeight="1" x14ac:dyDescent="0.3">
      <c r="A990" s="71"/>
      <c r="B990" s="71"/>
      <c r="C990" s="90"/>
      <c r="D990" s="71"/>
      <c r="E990" s="71"/>
      <c r="G990" s="72"/>
      <c r="H990" s="73"/>
      <c r="I990" s="74"/>
    </row>
    <row r="991" spans="1:9" ht="48.75" customHeight="1" x14ac:dyDescent="0.3">
      <c r="A991" s="71"/>
      <c r="B991" s="71"/>
      <c r="C991" s="90"/>
      <c r="D991" s="71"/>
      <c r="E991" s="71"/>
      <c r="G991" s="72"/>
      <c r="H991" s="73"/>
      <c r="I991" s="74"/>
    </row>
    <row r="992" spans="1:9" ht="48.75" customHeight="1" x14ac:dyDescent="0.3">
      <c r="A992" s="71"/>
      <c r="B992" s="71"/>
      <c r="C992" s="90"/>
      <c r="D992" s="71"/>
      <c r="E992" s="71"/>
      <c r="G992" s="72"/>
      <c r="H992" s="73"/>
      <c r="I992" s="74"/>
    </row>
    <row r="993" spans="1:9" ht="48.75" customHeight="1" x14ac:dyDescent="0.3">
      <c r="A993" s="71"/>
      <c r="B993" s="71"/>
      <c r="C993" s="90"/>
      <c r="D993" s="71"/>
      <c r="E993" s="71"/>
      <c r="G993" s="72"/>
      <c r="H993" s="73"/>
      <c r="I993" s="74"/>
    </row>
    <row r="994" spans="1:9" ht="48.75" customHeight="1" x14ac:dyDescent="0.3">
      <c r="A994" s="71"/>
      <c r="B994" s="71"/>
      <c r="C994" s="90"/>
      <c r="D994" s="71"/>
      <c r="E994" s="71"/>
      <c r="G994" s="72"/>
      <c r="H994" s="73"/>
      <c r="I994" s="74"/>
    </row>
    <row r="995" spans="1:9" ht="48.75" customHeight="1" x14ac:dyDescent="0.3">
      <c r="A995" s="71"/>
      <c r="B995" s="71"/>
      <c r="C995" s="90"/>
      <c r="D995" s="71"/>
      <c r="E995" s="71"/>
      <c r="G995" s="72"/>
      <c r="H995" s="73"/>
      <c r="I995" s="74"/>
    </row>
    <row r="996" spans="1:9" ht="48.75" customHeight="1" x14ac:dyDescent="0.3">
      <c r="A996" s="71"/>
      <c r="B996" s="71"/>
      <c r="C996" s="90"/>
      <c r="D996" s="71"/>
      <c r="E996" s="71"/>
      <c r="G996" s="72"/>
      <c r="H996" s="73"/>
      <c r="I996" s="74"/>
    </row>
    <row r="997" spans="1:9" ht="48.75" customHeight="1" x14ac:dyDescent="0.3">
      <c r="A997" s="71"/>
      <c r="B997" s="71"/>
      <c r="C997" s="90"/>
      <c r="D997" s="71"/>
      <c r="E997" s="71"/>
      <c r="G997" s="72"/>
      <c r="H997" s="73"/>
      <c r="I997" s="74"/>
    </row>
    <row r="998" spans="1:9" ht="48.75" customHeight="1" x14ac:dyDescent="0.3">
      <c r="A998" s="71"/>
      <c r="B998" s="71"/>
      <c r="C998" s="90"/>
      <c r="D998" s="71"/>
      <c r="E998" s="71"/>
      <c r="G998" s="72"/>
      <c r="H998" s="73"/>
      <c r="I998" s="74"/>
    </row>
    <row r="999" spans="1:9" ht="48.75" customHeight="1" x14ac:dyDescent="0.3">
      <c r="A999" s="71"/>
      <c r="B999" s="71"/>
      <c r="C999" s="90"/>
      <c r="D999" s="71"/>
      <c r="E999" s="71"/>
      <c r="G999" s="72"/>
      <c r="H999" s="73"/>
      <c r="I999" s="74"/>
    </row>
    <row r="1000" spans="1:9" ht="48.75" customHeight="1" x14ac:dyDescent="0.3">
      <c r="A1000" s="71"/>
      <c r="B1000" s="71"/>
      <c r="C1000" s="90"/>
      <c r="D1000" s="71"/>
      <c r="E1000" s="71"/>
      <c r="G1000" s="72"/>
      <c r="H1000" s="73"/>
      <c r="I1000" s="74"/>
    </row>
    <row r="1001" spans="1:9" ht="48.75" customHeight="1" x14ac:dyDescent="0.3">
      <c r="A1001" s="71"/>
      <c r="B1001" s="71"/>
      <c r="C1001" s="90"/>
      <c r="D1001" s="71"/>
      <c r="E1001" s="71"/>
      <c r="G1001" s="72"/>
      <c r="H1001" s="73"/>
      <c r="I1001" s="74"/>
    </row>
    <row r="1002" spans="1:9" ht="48.75" customHeight="1" x14ac:dyDescent="0.3">
      <c r="A1002" s="71"/>
      <c r="B1002" s="71"/>
      <c r="C1002" s="90"/>
      <c r="D1002" s="71"/>
      <c r="E1002" s="71"/>
      <c r="G1002" s="72"/>
      <c r="H1002" s="73"/>
      <c r="I1002" s="74"/>
    </row>
    <row r="1003" spans="1:9" ht="48.75" customHeight="1" x14ac:dyDescent="0.3">
      <c r="A1003" s="71"/>
      <c r="B1003" s="71"/>
      <c r="C1003" s="90"/>
      <c r="D1003" s="71"/>
      <c r="E1003" s="71"/>
      <c r="G1003" s="72"/>
      <c r="H1003" s="73"/>
      <c r="I1003" s="74"/>
    </row>
    <row r="1004" spans="1:9" ht="48.75" customHeight="1" x14ac:dyDescent="0.3">
      <c r="A1004" s="71"/>
      <c r="B1004" s="71"/>
      <c r="C1004" s="90"/>
      <c r="D1004" s="71"/>
      <c r="E1004" s="71"/>
      <c r="G1004" s="72"/>
      <c r="H1004" s="73"/>
      <c r="I1004" s="74"/>
    </row>
    <row r="1005" spans="1:9" ht="48.75" customHeight="1" x14ac:dyDescent="0.3">
      <c r="A1005" s="71"/>
      <c r="B1005" s="71"/>
      <c r="C1005" s="90"/>
      <c r="D1005" s="71"/>
      <c r="E1005" s="71"/>
      <c r="G1005" s="72"/>
      <c r="H1005" s="73"/>
      <c r="I1005" s="74"/>
    </row>
    <row r="1006" spans="1:9" ht="48.75" customHeight="1" x14ac:dyDescent="0.3">
      <c r="A1006" s="71"/>
      <c r="B1006" s="71"/>
      <c r="C1006" s="90"/>
      <c r="D1006" s="71"/>
      <c r="E1006" s="71"/>
      <c r="G1006" s="72"/>
      <c r="H1006" s="73"/>
      <c r="I1006" s="74"/>
    </row>
    <row r="1007" spans="1:9" ht="48.75" customHeight="1" x14ac:dyDescent="0.3">
      <c r="A1007" s="71"/>
      <c r="B1007" s="71"/>
      <c r="C1007" s="90"/>
      <c r="D1007" s="71"/>
      <c r="E1007" s="71"/>
      <c r="G1007" s="72"/>
      <c r="H1007" s="73"/>
      <c r="I1007" s="74"/>
    </row>
    <row r="1008" spans="1:9" ht="48.75" customHeight="1" x14ac:dyDescent="0.3">
      <c r="A1008" s="71"/>
      <c r="B1008" s="71"/>
      <c r="C1008" s="90"/>
      <c r="D1008" s="71"/>
      <c r="E1008" s="71"/>
      <c r="G1008" s="72"/>
      <c r="H1008" s="73"/>
      <c r="I1008" s="74"/>
    </row>
    <row r="1009" spans="1:9" ht="48.75" customHeight="1" x14ac:dyDescent="0.3">
      <c r="A1009" s="71"/>
      <c r="B1009" s="71"/>
      <c r="C1009" s="90"/>
      <c r="D1009" s="71"/>
      <c r="E1009" s="71"/>
      <c r="G1009" s="72"/>
      <c r="H1009" s="73"/>
      <c r="I1009" s="74"/>
    </row>
    <row r="1010" spans="1:9" ht="48.75" customHeight="1" x14ac:dyDescent="0.3">
      <c r="A1010" s="71"/>
      <c r="B1010" s="71"/>
      <c r="C1010" s="90"/>
      <c r="D1010" s="71"/>
      <c r="E1010" s="71"/>
      <c r="G1010" s="72"/>
      <c r="H1010" s="73"/>
      <c r="I1010" s="74"/>
    </row>
    <row r="1011" spans="1:9" ht="48.75" customHeight="1" x14ac:dyDescent="0.3">
      <c r="A1011" s="71"/>
      <c r="B1011" s="71"/>
      <c r="C1011" s="90"/>
      <c r="D1011" s="71"/>
      <c r="E1011" s="71"/>
      <c r="G1011" s="72"/>
      <c r="H1011" s="73"/>
      <c r="I1011" s="74"/>
    </row>
    <row r="1012" spans="1:9" ht="48.75" customHeight="1" x14ac:dyDescent="0.3">
      <c r="A1012" s="71"/>
      <c r="B1012" s="71"/>
      <c r="C1012" s="90"/>
      <c r="D1012" s="71"/>
      <c r="E1012" s="71"/>
      <c r="G1012" s="72"/>
      <c r="H1012" s="73"/>
      <c r="I1012" s="74"/>
    </row>
    <row r="1013" spans="1:9" ht="48.75" customHeight="1" x14ac:dyDescent="0.3">
      <c r="A1013" s="71"/>
      <c r="B1013" s="71"/>
      <c r="C1013" s="90"/>
      <c r="D1013" s="71"/>
      <c r="E1013" s="71"/>
      <c r="G1013" s="72"/>
      <c r="H1013" s="73"/>
      <c r="I1013" s="74"/>
    </row>
    <row r="1014" spans="1:9" ht="48.75" customHeight="1" x14ac:dyDescent="0.3">
      <c r="A1014" s="71"/>
      <c r="B1014" s="71"/>
      <c r="C1014" s="90"/>
      <c r="D1014" s="71"/>
      <c r="E1014" s="71"/>
      <c r="G1014" s="72"/>
      <c r="H1014" s="73"/>
      <c r="I1014" s="74"/>
    </row>
    <row r="1015" spans="1:9" ht="48.75" customHeight="1" x14ac:dyDescent="0.3">
      <c r="A1015" s="71"/>
      <c r="B1015" s="71"/>
      <c r="C1015" s="90"/>
      <c r="D1015" s="71"/>
      <c r="E1015" s="71"/>
      <c r="G1015" s="72"/>
      <c r="H1015" s="73"/>
      <c r="I1015" s="74"/>
    </row>
    <row r="1016" spans="1:9" ht="48.75" customHeight="1" x14ac:dyDescent="0.3">
      <c r="A1016" s="71"/>
      <c r="B1016" s="71"/>
      <c r="C1016" s="90"/>
      <c r="D1016" s="71"/>
      <c r="E1016" s="71"/>
      <c r="G1016" s="72"/>
      <c r="H1016" s="73"/>
      <c r="I1016" s="74"/>
    </row>
    <row r="1017" spans="1:9" ht="48.75" customHeight="1" x14ac:dyDescent="0.3">
      <c r="A1017" s="71"/>
      <c r="B1017" s="71"/>
      <c r="C1017" s="90"/>
      <c r="D1017" s="71"/>
      <c r="E1017" s="71"/>
      <c r="G1017" s="72"/>
      <c r="H1017" s="73"/>
      <c r="I1017" s="74"/>
    </row>
    <row r="1018" spans="1:9" ht="48.75" customHeight="1" x14ac:dyDescent="0.3">
      <c r="A1018" s="71"/>
      <c r="B1018" s="71"/>
      <c r="C1018" s="90"/>
      <c r="D1018" s="71"/>
      <c r="E1018" s="71"/>
      <c r="G1018" s="72"/>
      <c r="H1018" s="73"/>
      <c r="I1018" s="74"/>
    </row>
    <row r="1019" spans="1:9" ht="48.75" customHeight="1" x14ac:dyDescent="0.3">
      <c r="A1019" s="71"/>
      <c r="B1019" s="71"/>
      <c r="C1019" s="90"/>
      <c r="D1019" s="71"/>
      <c r="E1019" s="71"/>
      <c r="G1019" s="72"/>
      <c r="H1019" s="73"/>
      <c r="I1019" s="74"/>
    </row>
    <row r="1020" spans="1:9" ht="48.75" customHeight="1" x14ac:dyDescent="0.3">
      <c r="A1020" s="71"/>
      <c r="B1020" s="71"/>
      <c r="C1020" s="90"/>
      <c r="D1020" s="71"/>
      <c r="E1020" s="71"/>
      <c r="G1020" s="72"/>
      <c r="H1020" s="73"/>
      <c r="I1020" s="74"/>
    </row>
    <row r="1021" spans="1:9" ht="48.75" customHeight="1" x14ac:dyDescent="0.3">
      <c r="A1021" s="71"/>
      <c r="B1021" s="71"/>
      <c r="C1021" s="90"/>
      <c r="D1021" s="71"/>
      <c r="E1021" s="71"/>
      <c r="G1021" s="72"/>
      <c r="H1021" s="73"/>
      <c r="I1021" s="74"/>
    </row>
    <row r="1022" spans="1:9" ht="48.75" customHeight="1" x14ac:dyDescent="0.3">
      <c r="A1022" s="71"/>
      <c r="B1022" s="71"/>
      <c r="C1022" s="90"/>
      <c r="D1022" s="71"/>
      <c r="E1022" s="71"/>
      <c r="G1022" s="72"/>
      <c r="H1022" s="73"/>
      <c r="I1022" s="74"/>
    </row>
    <row r="1023" spans="1:9" ht="48.75" customHeight="1" x14ac:dyDescent="0.3">
      <c r="A1023" s="71"/>
      <c r="B1023" s="71"/>
      <c r="C1023" s="90"/>
      <c r="D1023" s="71"/>
      <c r="E1023" s="71"/>
      <c r="G1023" s="72"/>
      <c r="H1023" s="73"/>
      <c r="I1023" s="74"/>
    </row>
    <row r="1024" spans="1:9" ht="48.75" customHeight="1" x14ac:dyDescent="0.3">
      <c r="A1024" s="71"/>
      <c r="B1024" s="71"/>
      <c r="C1024" s="90"/>
      <c r="D1024" s="71"/>
      <c r="E1024" s="71"/>
      <c r="G1024" s="72"/>
      <c r="H1024" s="73"/>
      <c r="I1024" s="74"/>
    </row>
    <row r="1025" spans="1:9" ht="48.75" customHeight="1" x14ac:dyDescent="0.3">
      <c r="A1025" s="71"/>
      <c r="B1025" s="71"/>
      <c r="C1025" s="90"/>
      <c r="D1025" s="71"/>
      <c r="E1025" s="71"/>
      <c r="G1025" s="72"/>
      <c r="H1025" s="73"/>
      <c r="I1025" s="74"/>
    </row>
    <row r="1026" spans="1:9" ht="48.75" customHeight="1" x14ac:dyDescent="0.3">
      <c r="A1026" s="71"/>
      <c r="B1026" s="71"/>
      <c r="C1026" s="90"/>
      <c r="D1026" s="71"/>
      <c r="E1026" s="71"/>
      <c r="G1026" s="72"/>
      <c r="H1026" s="73"/>
      <c r="I1026" s="74"/>
    </row>
    <row r="1027" spans="1:9" ht="48.75" customHeight="1" x14ac:dyDescent="0.3">
      <c r="A1027" s="71"/>
      <c r="B1027" s="71"/>
      <c r="C1027" s="90"/>
      <c r="D1027" s="71"/>
      <c r="E1027" s="71"/>
      <c r="G1027" s="72"/>
      <c r="H1027" s="73"/>
      <c r="I1027" s="74"/>
    </row>
    <row r="1028" spans="1:9" ht="48.75" customHeight="1" x14ac:dyDescent="0.3">
      <c r="A1028" s="71"/>
      <c r="B1028" s="71"/>
      <c r="C1028" s="90"/>
      <c r="D1028" s="71"/>
      <c r="E1028" s="71"/>
      <c r="G1028" s="72"/>
      <c r="H1028" s="73"/>
      <c r="I1028" s="74"/>
    </row>
    <row r="1029" spans="1:9" ht="48.75" customHeight="1" x14ac:dyDescent="0.3">
      <c r="A1029" s="71"/>
      <c r="B1029" s="71"/>
      <c r="C1029" s="90"/>
      <c r="D1029" s="71"/>
      <c r="E1029" s="71"/>
      <c r="G1029" s="72"/>
      <c r="H1029" s="73"/>
      <c r="I1029" s="74"/>
    </row>
    <row r="1030" spans="1:9" ht="48.75" customHeight="1" x14ac:dyDescent="0.3">
      <c r="A1030" s="71"/>
      <c r="B1030" s="71"/>
      <c r="C1030" s="90"/>
      <c r="D1030" s="71"/>
      <c r="E1030" s="71"/>
      <c r="G1030" s="72"/>
      <c r="H1030" s="73"/>
      <c r="I1030" s="74"/>
    </row>
    <row r="1031" spans="1:9" ht="48.75" customHeight="1" x14ac:dyDescent="0.3">
      <c r="A1031" s="71"/>
      <c r="B1031" s="71"/>
      <c r="C1031" s="90"/>
      <c r="D1031" s="71"/>
      <c r="E1031" s="71"/>
      <c r="G1031" s="72"/>
      <c r="H1031" s="73"/>
      <c r="I1031" s="74"/>
    </row>
    <row r="1032" spans="1:9" ht="48.75" customHeight="1" x14ac:dyDescent="0.3">
      <c r="A1032" s="71"/>
      <c r="B1032" s="71"/>
      <c r="C1032" s="90"/>
      <c r="D1032" s="71"/>
      <c r="E1032" s="71"/>
      <c r="G1032" s="72"/>
      <c r="H1032" s="73"/>
      <c r="I1032" s="74"/>
    </row>
    <row r="1033" spans="1:9" ht="48.75" customHeight="1" x14ac:dyDescent="0.3">
      <c r="A1033" s="71"/>
      <c r="B1033" s="71"/>
      <c r="C1033" s="90"/>
      <c r="D1033" s="71"/>
      <c r="E1033" s="71"/>
      <c r="G1033" s="72"/>
      <c r="H1033" s="73"/>
      <c r="I1033" s="74"/>
    </row>
    <row r="1034" spans="1:9" ht="48.75" customHeight="1" x14ac:dyDescent="0.3">
      <c r="A1034" s="71"/>
      <c r="B1034" s="71"/>
      <c r="C1034" s="90"/>
      <c r="D1034" s="71"/>
      <c r="E1034" s="71"/>
      <c r="G1034" s="72"/>
      <c r="H1034" s="73"/>
      <c r="I1034" s="74"/>
    </row>
  </sheetData>
  <autoFilter ref="A46:G69" xr:uid="{00000000-0009-0000-0000-000000000000}"/>
  <mergeCells count="3">
    <mergeCell ref="A1:G1"/>
    <mergeCell ref="A2:G2"/>
    <mergeCell ref="A45:G45"/>
  </mergeCells>
  <printOptions horizontalCentered="1" gridLines="1"/>
  <pageMargins left="0.7" right="0.7" top="0.75" bottom="0.75" header="0" footer="0"/>
  <pageSetup paperSize="8" fitToWidth="0" pageOrder="overThenDown" orientation="landscape" cellComments="atEn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vyhodnocení mobilita III.kolo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Stejskalová</dc:creator>
  <cp:lastModifiedBy>Alena Stejskalová</cp:lastModifiedBy>
  <dcterms:created xsi:type="dcterms:W3CDTF">2026-04-30T07:27:16Z</dcterms:created>
  <dcterms:modified xsi:type="dcterms:W3CDTF">2026-04-30T12:44:10Z</dcterms:modified>
</cp:coreProperties>
</file>